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5 県HP掲載用\07 智頭町　〇\"/>
    </mc:Choice>
  </mc:AlternateContent>
  <workbookProtection workbookPassword="B319" lockStructure="1"/>
  <bookViews>
    <workbookView xWindow="0" yWindow="0" windowWidth="20385" windowHeight="853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<sst xmlns="http://schemas.openxmlformats.org/spreadsheetml/2006/main" count="240" uniqueCount="121">
  <si>
    <t>経営比較分析表（平成28年度決算）</t>
  </si>
  <si>
    <t>業務名</t>
  </si>
  <si>
    <t>業種名</t>
  </si>
  <si>
    <t>事業名</t>
  </si>
  <si>
    <t>類似団体区分</t>
  </si>
  <si>
    <t>管理者の情報</t>
  </si>
  <si>
    <t>人口（人）</t>
  </si>
  <si>
    <r>
      <rPr>
        <b/>
        <sz val="11"/>
        <color theme="1"/>
        <rFont val="ＭＳ ゴシック"/>
        <charset val="128"/>
      </rPr>
      <t>面積(km</t>
    </r>
    <r>
      <rPr>
        <b/>
        <vertAlign val="superscript"/>
        <sz val="11"/>
        <color theme="1"/>
        <rFont val="ＭＳ ゴシック"/>
        <charset val="128"/>
      </rPr>
      <t>2</t>
    </r>
    <r>
      <rPr>
        <b/>
        <sz val="11"/>
        <color theme="1"/>
        <rFont val="ＭＳ ゴシック"/>
        <charset val="128"/>
      </rPr>
      <t>)</t>
    </r>
  </si>
  <si>
    <r>
      <rPr>
        <b/>
        <sz val="11"/>
        <color theme="1"/>
        <rFont val="ＭＳ ゴシック"/>
        <charset val="128"/>
      </rPr>
      <t>人口密度(人/km</t>
    </r>
    <r>
      <rPr>
        <b/>
        <vertAlign val="superscript"/>
        <sz val="11"/>
        <color theme="1"/>
        <rFont val="ＭＳ ゴシック"/>
        <charset val="128"/>
      </rPr>
      <t>2</t>
    </r>
    <r>
      <rPr>
        <b/>
        <sz val="11"/>
        <color theme="1"/>
        <rFont val="ＭＳ ゴシック"/>
        <charset val="128"/>
      </rPr>
      <t>)</t>
    </r>
  </si>
  <si>
    <t>グラフ凡例</t>
  </si>
  <si>
    <t>■</t>
  </si>
  <si>
    <t>当該団体値（当該値）</t>
  </si>
  <si>
    <t>資金不足比率(％)</t>
  </si>
  <si>
    <t>自己資本構成比率(％)</t>
  </si>
  <si>
    <t>普及率(％)</t>
  </si>
  <si>
    <t>有収率(％)</t>
  </si>
  <si>
    <r>
      <rPr>
        <b/>
        <sz val="11"/>
        <color theme="1"/>
        <rFont val="ＭＳ ゴシック"/>
        <charset val="128"/>
      </rPr>
      <t>1か月20ｍ</t>
    </r>
    <r>
      <rPr>
        <b/>
        <vertAlign val="superscript"/>
        <sz val="12"/>
        <color theme="1"/>
        <rFont val="ＭＳ ゴシック"/>
        <charset val="128"/>
      </rPr>
      <t>3</t>
    </r>
    <r>
      <rPr>
        <b/>
        <sz val="11"/>
        <color theme="1"/>
        <rFont val="ＭＳ ゴシック"/>
        <charset val="128"/>
      </rPr>
      <t>当たり家庭料金(円)</t>
    </r>
  </si>
  <si>
    <t>処理区域内人口(人)</t>
  </si>
  <si>
    <r>
      <rPr>
        <b/>
        <sz val="11"/>
        <color theme="1"/>
        <rFont val="ＭＳ ゴシック"/>
        <charset val="128"/>
      </rPr>
      <t>処理区域面積(km</t>
    </r>
    <r>
      <rPr>
        <b/>
        <vertAlign val="superscript"/>
        <sz val="11"/>
        <color theme="1"/>
        <rFont val="ＭＳ ゴシック"/>
        <charset val="128"/>
      </rPr>
      <t>2</t>
    </r>
    <r>
      <rPr>
        <b/>
        <sz val="11"/>
        <color theme="1"/>
        <rFont val="ＭＳ ゴシック"/>
        <charset val="128"/>
      </rPr>
      <t>)</t>
    </r>
  </si>
  <si>
    <r>
      <rPr>
        <b/>
        <sz val="11"/>
        <color theme="1"/>
        <rFont val="ＭＳ ゴシック"/>
        <charset val="128"/>
      </rPr>
      <t>処理区域内人口密度(人/km</t>
    </r>
    <r>
      <rPr>
        <b/>
        <vertAlign val="superscript"/>
        <sz val="11"/>
        <color theme="1"/>
        <rFont val="ＭＳ ゴシック"/>
        <charset val="128"/>
      </rPr>
      <t>2</t>
    </r>
    <r>
      <rPr>
        <b/>
        <sz val="11"/>
        <color theme="1"/>
        <rFont val="ＭＳ ゴシック"/>
        <charset val="128"/>
      </rPr>
      <t>)</t>
    </r>
  </si>
  <si>
    <t>－</t>
  </si>
  <si>
    <t>類似団体平均値（平均値）</t>
  </si>
  <si>
    <t>【】</t>
  </si>
  <si>
    <t>平成28年度全国平均</t>
  </si>
  <si>
    <t>分析欄</t>
  </si>
  <si>
    <t>1. 経営の健全性・効率性</t>
  </si>
  <si>
    <t>1. 経営の健全性・効率性について</t>
  </si>
  <si>
    <t>収益的収支比率（①）は昨年より改善しているものの62.12％と、100％を下回っており、地方債償還金が大きな負担となっている。
企業債残高対事業規模比率（④）は、農業集落排水事業の整備が完了しているため、現在は新たな投資がなく債務残高は減少傾向となっている。
経費回収率（⑤）は、例年と比較し高い数値となっているが100％を下回っている。今後も、費用の削減・経営の改善が必要である。
汚水処理原価（⑥）は、昨年より減少しており、類似団体と比較すると低い値であり、改善している。
施設利用率（⑦）は、横ばいで類似団体と比較し低い値である。水洗化率（⑧）は、平均以下ではあるが昨年よりも増加しているので、今後も接続率の向上に向けた取り組みに力を入れ、施設利用率を上げるようにしたい。</t>
  </si>
  <si>
    <t>「単年度の収支」</t>
  </si>
  <si>
    <t>「累積欠損」</t>
  </si>
  <si>
    <t>「支払能力」</t>
  </si>
  <si>
    <t>「債務残高」</t>
  </si>
  <si>
    <t>2. 老朽化の状況について</t>
  </si>
  <si>
    <t>　平成9年に供用を開始しており、処理区によっては平成28年で供用開始から19年となる。
　管渠については、耐用年数に達しておらず、緊急的に更新する必要性が無いため、管渠改善率は低い数字で推移している。今後は耐用年数を考慮しながら、計画的な長寿命化事業を行なう必要がある。</t>
  </si>
  <si>
    <t>「料金水準の適切性」</t>
  </si>
  <si>
    <t>「費用の効率性」</t>
  </si>
  <si>
    <t>「施設の効率性」</t>
  </si>
  <si>
    <t>「使用料対象の捕捉」</t>
  </si>
  <si>
    <t>2. 老朽化の状況</t>
  </si>
  <si>
    <t>全体総括</t>
  </si>
  <si>
    <t>　汚水処理費用に対して料金収入が少なく、経営は厳しい状況である。処理場建設後15年以上経過しており、今後の修繕費用も多くなると思われるので、適正な維持管理を行い、経営指標の推移に着目しながら健全な計画を目指していきたい。</t>
  </si>
  <si>
    <t>「施設全体の減価償却の状況」</t>
  </si>
  <si>
    <t>「管渠の経年化の状況」</t>
  </si>
  <si>
    <t>「管渠の更新投資・老朽化対策の実施状況」</t>
  </si>
  <si>
    <t>※　法適用企業と類似団体区分が同じため、収益的収支比率の類似団体平均等を表示していません。</t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</si>
  <si>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</si>
  <si>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</si>
  <si>
    <t>1①</t>
  </si>
  <si>
    <t>1②</t>
  </si>
  <si>
    <t>1③</t>
  </si>
  <si>
    <t>1④</t>
  </si>
  <si>
    <t>1⑤</t>
  </si>
  <si>
    <t>1⑥</t>
  </si>
  <si>
    <t>1⑦</t>
  </si>
  <si>
    <t>1⑧</t>
  </si>
  <si>
    <t>2①</t>
  </si>
  <si>
    <t>2②</t>
  </si>
  <si>
    <t>2③</t>
  </si>
  <si>
    <t>-</t>
  </si>
  <si>
    <t>下水道事業(法非適用)</t>
  </si>
  <si>
    <t>項番</t>
  </si>
  <si>
    <t>大項目</t>
  </si>
  <si>
    <t>年度</t>
  </si>
  <si>
    <t>団体CD</t>
  </si>
  <si>
    <t>業務CD</t>
  </si>
  <si>
    <t>業種CD</t>
  </si>
  <si>
    <t>事業CD</t>
  </si>
  <si>
    <t>施設CD</t>
  </si>
  <si>
    <t>基本情報</t>
  </si>
  <si>
    <t>中項目</t>
  </si>
  <si>
    <t>①収益的収支比率(％)</t>
  </si>
  <si>
    <t>②累積欠損金比率(％)</t>
  </si>
  <si>
    <t>③流動比率(％)</t>
  </si>
  <si>
    <t>④企業債残高対事業規模比率(％)</t>
  </si>
  <si>
    <t>⑤経費回収率(％)</t>
  </si>
  <si>
    <t>⑥汚水処理原価(円)</t>
  </si>
  <si>
    <t>⑦施設利用率(％)</t>
  </si>
  <si>
    <t>⑧水洗化率(％)</t>
  </si>
  <si>
    <t>①有形固定資産減価償却率(％)</t>
  </si>
  <si>
    <t>②管渠老朽化率(％)</t>
  </si>
  <si>
    <t>③管渠改善率(％)</t>
  </si>
  <si>
    <t>小項目</t>
  </si>
  <si>
    <t>都道府県名</t>
  </si>
  <si>
    <t>法適・法非適</t>
  </si>
  <si>
    <t>業種名称</t>
  </si>
  <si>
    <t>事業名称</t>
  </si>
  <si>
    <t>類似団体</t>
  </si>
  <si>
    <t>資金不足比率</t>
  </si>
  <si>
    <t>自己資本構成比率</t>
  </si>
  <si>
    <t>普及率</t>
  </si>
  <si>
    <t>有収率</t>
  </si>
  <si>
    <t>1ヶ月20㎥当たり家庭料金</t>
  </si>
  <si>
    <t>人口</t>
  </si>
  <si>
    <t>面積</t>
  </si>
  <si>
    <t>人口密度</t>
  </si>
  <si>
    <t>処理区域内人口</t>
  </si>
  <si>
    <t>処理区域面積</t>
  </si>
  <si>
    <t>処理区域内人口密度</t>
  </si>
  <si>
    <t>比率(N-4)</t>
  </si>
  <si>
    <t>比率(N-3)</t>
  </si>
  <si>
    <t>比率(N-2)</t>
  </si>
  <si>
    <t>比率(N-1)</t>
  </si>
  <si>
    <t>比率(N)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</si>
  <si>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</si>
  <si>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</si>
  <si>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</si>
  <si>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</si>
  <si>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</si>
  <si>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</si>
  <si>
    <t>鳥取県　智頭町</t>
  </si>
  <si>
    <t>法非適用</t>
  </si>
  <si>
    <t>下水道事業</t>
  </si>
  <si>
    <t>農業集落排水</t>
  </si>
  <si>
    <t>F2</t>
  </si>
  <si>
    <t>該当数値なし</t>
  </si>
  <si>
    <t>Ｎ－４年度</t>
  </si>
  <si>
    <t>Ｎ－３年度</t>
  </si>
  <si>
    <t>Ｎ－２年度</t>
  </si>
  <si>
    <t>Ｎ－１年度</t>
  </si>
  <si>
    <t>Ｎ年度</t>
  </si>
  <si>
    <t>非設置</t>
    <rPh sb="0" eb="1">
      <t>ヒ</t>
    </rPh>
    <rPh sb="1" eb="3">
      <t>セッチ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</si>
</sst>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0.00_);[Red]\(0.00\)"/>
    <numFmt numFmtId="177" formatCode="#,##0;&quot;△&quot;#,##0"/>
    <numFmt numFmtId="179" formatCode="ge"/>
    <numFmt numFmtId="180" formatCode="#,##0.00;&quot;△&quot;#,##0.00;&quot;-&quot;"/>
    <numFmt numFmtId="183" formatCode="#,##0.00;&quot;△&quot;#,##0.00"/>
  </numFmts>
  <fonts count="21">
    <font>
      <sz val="11"/>
      <color theme="1"/>
      <name val="ＭＳ Ｐゴシック"/>
      <charset val="128"/>
      <scheme val="minor"/>
    </font>
    <font>
      <sz val="11"/>
      <color theme="1"/>
      <name val="ＭＳ Ｐゴシック"/>
      <charset val="128"/>
    </font>
    <font>
      <sz val="11"/>
      <color theme="0"/>
      <name val="ＭＳ Ｐゴシック"/>
      <charset val="128"/>
    </font>
    <font>
      <b/>
      <sz val="11"/>
      <color theme="1"/>
      <name val="ＭＳ ゴシック"/>
      <charset val="128"/>
    </font>
    <font>
      <sz val="11"/>
      <color theme="1"/>
      <name val="ＭＳ ゴシック"/>
      <charset val="128"/>
    </font>
    <font>
      <b/>
      <sz val="24"/>
      <color theme="1"/>
      <name val="ＭＳ ゴシック"/>
      <charset val="128"/>
    </font>
    <font>
      <b/>
      <sz val="14"/>
      <color theme="1"/>
      <name val="ＭＳ ゴシック"/>
      <charset val="128"/>
    </font>
    <font>
      <b/>
      <sz val="9"/>
      <color theme="1"/>
      <name val="ＭＳ ゴシック"/>
      <charset val="128"/>
    </font>
    <font>
      <sz val="9"/>
      <color theme="1"/>
      <name val="ＭＳ ゴシック"/>
      <charset val="128"/>
    </font>
    <font>
      <b/>
      <sz val="11"/>
      <color rgb="FF3366FF"/>
      <name val="ＭＳ ゴシック"/>
      <charset val="128"/>
    </font>
    <font>
      <b/>
      <sz val="11"/>
      <color rgb="FFFF5050"/>
      <name val="ＭＳ ゴシック"/>
      <charset val="128"/>
    </font>
    <font>
      <b/>
      <sz val="12"/>
      <color theme="1"/>
      <name val="ＭＳ ゴシック"/>
      <charset val="128"/>
    </font>
    <font>
      <sz val="11"/>
      <name val="ＭＳ Ｐゴシック"/>
      <charset val="128"/>
    </font>
    <font>
      <sz val="9"/>
      <name val="ＭＳ ゴシック"/>
      <charset val="128"/>
    </font>
    <font>
      <sz val="11"/>
      <name val="ＭＳ ゴシック"/>
      <charset val="128"/>
    </font>
    <font>
      <sz val="12"/>
      <color theme="1"/>
      <name val="ＭＳ 明朝"/>
      <charset val="128"/>
    </font>
    <font>
      <b/>
      <vertAlign val="superscript"/>
      <sz val="11"/>
      <color theme="1"/>
      <name val="ＭＳ ゴシック"/>
      <charset val="128"/>
    </font>
    <font>
      <b/>
      <vertAlign val="superscript"/>
      <sz val="12"/>
      <color theme="1"/>
      <name val="ＭＳ ゴシック"/>
      <charset val="128"/>
    </font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9">
    <xf numFmtId="0" fontId="0" fillId="0" borderId="0">
      <alignment vertical="center"/>
    </xf>
    <xf numFmtId="0" fontId="13" fillId="0" borderId="0"/>
    <xf numFmtId="38" fontId="1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/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8" fillId="0" borderId="0">
      <alignment vertical="center"/>
    </xf>
  </cellStyleXfs>
  <cellXfs count="85">
    <xf numFmtId="0" fontId="0" fillId="0" borderId="0" xfId="0">
      <alignment vertical="center"/>
    </xf>
    <xf numFmtId="49" fontId="1" fillId="0" borderId="0" xfId="12" applyNumberFormat="1" applyAlignment="1">
      <alignment vertical="center" shrinkToFit="1"/>
    </xf>
    <xf numFmtId="0" fontId="1" fillId="0" borderId="0" xfId="12">
      <alignment vertical="center"/>
    </xf>
    <xf numFmtId="0" fontId="1" fillId="2" borderId="1" xfId="12" applyFill="1" applyBorder="1">
      <alignment vertical="center"/>
    </xf>
    <xf numFmtId="0" fontId="1" fillId="2" borderId="2" xfId="12" applyFill="1" applyBorder="1">
      <alignment vertical="center"/>
    </xf>
    <xf numFmtId="0" fontId="1" fillId="2" borderId="4" xfId="12" applyFill="1" applyBorder="1">
      <alignment vertical="center"/>
    </xf>
    <xf numFmtId="0" fontId="1" fillId="2" borderId="6" xfId="12" applyFill="1" applyBorder="1">
      <alignment vertical="center"/>
    </xf>
    <xf numFmtId="0" fontId="1" fillId="2" borderId="1" xfId="12" applyFill="1" applyBorder="1" applyAlignment="1">
      <alignment vertical="center" shrinkToFit="1"/>
    </xf>
    <xf numFmtId="0" fontId="1" fillId="3" borderId="1" xfId="12" applyNumberFormat="1" applyFill="1" applyBorder="1" applyAlignment="1">
      <alignment vertical="center" shrinkToFit="1"/>
    </xf>
    <xf numFmtId="0" fontId="1" fillId="0" borderId="1" xfId="12" applyNumberFormat="1" applyBorder="1" applyAlignment="1">
      <alignment vertical="center" shrinkToFit="1"/>
    </xf>
    <xf numFmtId="0" fontId="1" fillId="4" borderId="1" xfId="12" applyFill="1" applyBorder="1">
      <alignment vertical="center"/>
    </xf>
    <xf numFmtId="179" fontId="1" fillId="0" borderId="1" xfId="12" applyNumberFormat="1" applyBorder="1">
      <alignment vertical="center"/>
    </xf>
    <xf numFmtId="183" fontId="0" fillId="3" borderId="1" xfId="8" applyNumberFormat="1" applyFont="1" applyFill="1" applyBorder="1" applyAlignment="1">
      <alignment vertical="center" shrinkToFit="1"/>
    </xf>
    <xf numFmtId="183" fontId="0" fillId="0" borderId="1" xfId="8" applyNumberFormat="1" applyFont="1" applyBorder="1" applyAlignment="1">
      <alignment vertical="center" shrinkToFit="1"/>
    </xf>
    <xf numFmtId="176" fontId="1" fillId="0" borderId="0" xfId="12" applyNumberFormat="1">
      <alignment vertical="center"/>
    </xf>
    <xf numFmtId="0" fontId="2" fillId="0" borderId="0" xfId="12" applyFont="1">
      <alignment vertical="center"/>
    </xf>
    <xf numFmtId="180" fontId="0" fillId="3" borderId="1" xfId="8" applyNumberFormat="1" applyFont="1" applyFill="1" applyBorder="1" applyAlignment="1">
      <alignment vertical="center" shrinkToFit="1"/>
    </xf>
    <xf numFmtId="0" fontId="3" fillId="0" borderId="0" xfId="12" applyFont="1">
      <alignment vertical="center"/>
    </xf>
    <xf numFmtId="0" fontId="4" fillId="0" borderId="0" xfId="12" applyFont="1">
      <alignment vertical="center"/>
    </xf>
    <xf numFmtId="0" fontId="5" fillId="0" borderId="0" xfId="12" applyFont="1" applyAlignment="1">
      <alignment horizontal="center" vertical="center"/>
    </xf>
    <xf numFmtId="0" fontId="4" fillId="0" borderId="11" xfId="12" applyFont="1" applyBorder="1">
      <alignment vertical="center"/>
    </xf>
    <xf numFmtId="0" fontId="4" fillId="0" borderId="0" xfId="12" applyFont="1" applyBorder="1">
      <alignment vertical="center"/>
    </xf>
    <xf numFmtId="0" fontId="3" fillId="0" borderId="0" xfId="12" applyFont="1" applyBorder="1" applyAlignment="1">
      <alignment horizontal="center" vertical="center"/>
    </xf>
    <xf numFmtId="0" fontId="7" fillId="0" borderId="0" xfId="12" applyFont="1" applyBorder="1" applyAlignment="1">
      <alignment horizontal="center" vertical="center"/>
    </xf>
    <xf numFmtId="0" fontId="4" fillId="0" borderId="5" xfId="12" applyFont="1" applyBorder="1">
      <alignment vertical="center"/>
    </xf>
    <xf numFmtId="0" fontId="4" fillId="0" borderId="8" xfId="12" applyFont="1" applyBorder="1">
      <alignment vertical="center"/>
    </xf>
    <xf numFmtId="0" fontId="8" fillId="0" borderId="0" xfId="12" applyFont="1" applyBorder="1">
      <alignment vertical="center"/>
    </xf>
    <xf numFmtId="0" fontId="6" fillId="0" borderId="3" xfId="12" applyFont="1" applyBorder="1" applyAlignment="1">
      <alignment vertical="center"/>
    </xf>
    <xf numFmtId="0" fontId="4" fillId="0" borderId="12" xfId="12" applyFont="1" applyBorder="1">
      <alignment vertical="center"/>
    </xf>
    <xf numFmtId="0" fontId="4" fillId="0" borderId="10" xfId="12" applyFont="1" applyBorder="1">
      <alignment vertical="center"/>
    </xf>
    <xf numFmtId="0" fontId="6" fillId="0" borderId="7" xfId="12" applyFont="1" applyBorder="1" applyAlignment="1">
      <alignment vertical="center"/>
    </xf>
    <xf numFmtId="0" fontId="9" fillId="0" borderId="0" xfId="12" applyFont="1" applyBorder="1" applyAlignment="1">
      <alignment horizontal="left" vertical="center"/>
    </xf>
    <xf numFmtId="0" fontId="9" fillId="0" borderId="0" xfId="12" applyFont="1" applyBorder="1" applyAlignment="1">
      <alignment vertical="center"/>
    </xf>
    <xf numFmtId="0" fontId="10" fillId="0" borderId="0" xfId="12" applyFont="1" applyBorder="1" applyAlignment="1">
      <alignment horizontal="left" vertical="center"/>
    </xf>
    <xf numFmtId="0" fontId="10" fillId="0" borderId="0" xfId="12" applyFont="1" applyBorder="1" applyAlignment="1">
      <alignment vertical="center"/>
    </xf>
    <xf numFmtId="0" fontId="3" fillId="0" borderId="8" xfId="12" applyFont="1" applyBorder="1" applyAlignment="1">
      <alignment horizontal="left" vertical="center"/>
    </xf>
    <xf numFmtId="0" fontId="3" fillId="0" borderId="8" xfId="12" applyFont="1" applyBorder="1" applyAlignment="1">
      <alignment vertical="center"/>
    </xf>
    <xf numFmtId="0" fontId="6" fillId="0" borderId="9" xfId="12" applyFont="1" applyBorder="1" applyAlignment="1">
      <alignment vertical="center"/>
    </xf>
    <xf numFmtId="0" fontId="9" fillId="0" borderId="12" xfId="12" applyFont="1" applyBorder="1" applyAlignment="1">
      <alignment vertical="center"/>
    </xf>
    <xf numFmtId="0" fontId="10" fillId="0" borderId="12" xfId="12" applyFont="1" applyBorder="1" applyAlignment="1">
      <alignment vertical="center"/>
    </xf>
    <xf numFmtId="0" fontId="3" fillId="0" borderId="10" xfId="12" applyFont="1" applyBorder="1" applyAlignment="1">
      <alignment vertical="center"/>
    </xf>
    <xf numFmtId="0" fontId="2" fillId="0" borderId="0" xfId="12" applyFont="1" applyProtection="1">
      <alignment vertical="center"/>
      <protection hidden="1"/>
    </xf>
    <xf numFmtId="49" fontId="3" fillId="0" borderId="8" xfId="12" applyNumberFormat="1" applyFont="1" applyBorder="1" applyAlignment="1" applyProtection="1">
      <alignment horizontal="left" vertical="center"/>
      <protection hidden="1"/>
    </xf>
    <xf numFmtId="0" fontId="3" fillId="4" borderId="1" xfId="12" applyFont="1" applyFill="1" applyBorder="1" applyAlignment="1">
      <alignment horizontal="center" vertical="center" shrinkToFit="1"/>
    </xf>
    <xf numFmtId="0" fontId="4" fillId="0" borderId="1" xfId="12" applyNumberFormat="1" applyFont="1" applyBorder="1" applyAlignment="1" applyProtection="1">
      <alignment horizontal="center" vertical="center"/>
      <protection hidden="1"/>
    </xf>
    <xf numFmtId="0" fontId="4" fillId="0" borderId="1" xfId="12" applyNumberFormat="1" applyFont="1" applyBorder="1" applyAlignment="1" applyProtection="1">
      <alignment horizontal="center" vertical="center"/>
      <protection locked="0"/>
    </xf>
    <xf numFmtId="177" fontId="4" fillId="0" borderId="1" xfId="12" applyNumberFormat="1" applyFont="1" applyBorder="1" applyAlignment="1" applyProtection="1">
      <alignment horizontal="center" vertical="center"/>
      <protection hidden="1"/>
    </xf>
    <xf numFmtId="183" fontId="4" fillId="0" borderId="1" xfId="12" applyNumberFormat="1" applyFont="1" applyBorder="1" applyAlignment="1" applyProtection="1">
      <alignment horizontal="center" vertical="center"/>
      <protection hidden="1"/>
    </xf>
    <xf numFmtId="0" fontId="9" fillId="0" borderId="11" xfId="12" applyFont="1" applyBorder="1" applyAlignment="1">
      <alignment horizontal="center" vertical="center"/>
    </xf>
    <xf numFmtId="0" fontId="9" fillId="0" borderId="0" xfId="12" applyFont="1" applyBorder="1" applyAlignment="1">
      <alignment horizontal="center" vertical="center"/>
    </xf>
    <xf numFmtId="0" fontId="10" fillId="0" borderId="11" xfId="12" applyFont="1" applyBorder="1" applyAlignment="1">
      <alignment horizontal="center" vertical="center"/>
    </xf>
    <xf numFmtId="0" fontId="10" fillId="0" borderId="0" xfId="12" applyFont="1" applyBorder="1" applyAlignment="1">
      <alignment horizontal="center" vertical="center"/>
    </xf>
    <xf numFmtId="0" fontId="3" fillId="0" borderId="5" xfId="12" applyFont="1" applyBorder="1" applyAlignment="1">
      <alignment horizontal="center" vertical="center"/>
    </xf>
    <xf numFmtId="0" fontId="3" fillId="0" borderId="8" xfId="12" applyFont="1" applyBorder="1" applyAlignment="1">
      <alignment horizontal="center" vertical="center"/>
    </xf>
    <xf numFmtId="0" fontId="11" fillId="0" borderId="3" xfId="12" applyFont="1" applyBorder="1" applyAlignment="1">
      <alignment horizontal="left" vertical="center"/>
    </xf>
    <xf numFmtId="0" fontId="11" fillId="0" borderId="7" xfId="12" applyFont="1" applyBorder="1" applyAlignment="1">
      <alignment horizontal="left" vertical="center"/>
    </xf>
    <xf numFmtId="0" fontId="11" fillId="0" borderId="9" xfId="12" applyFont="1" applyBorder="1" applyAlignment="1">
      <alignment horizontal="left" vertical="center"/>
    </xf>
    <xf numFmtId="0" fontId="11" fillId="0" borderId="11" xfId="12" applyFont="1" applyBorder="1" applyAlignment="1">
      <alignment horizontal="left" vertical="center"/>
    </xf>
    <xf numFmtId="0" fontId="11" fillId="0" borderId="0" xfId="12" applyFont="1" applyBorder="1" applyAlignment="1">
      <alignment horizontal="left" vertical="center"/>
    </xf>
    <xf numFmtId="0" fontId="11" fillId="0" borderId="12" xfId="12" applyFont="1" applyBorder="1" applyAlignment="1">
      <alignment horizontal="left" vertical="center"/>
    </xf>
    <xf numFmtId="0" fontId="4" fillId="0" borderId="11" xfId="12" applyFont="1" applyBorder="1" applyAlignment="1" applyProtection="1">
      <alignment horizontal="left" vertical="top" wrapText="1"/>
      <protection locked="0"/>
    </xf>
    <xf numFmtId="0" fontId="4" fillId="0" borderId="0" xfId="12" applyFont="1" applyBorder="1" applyAlignment="1" applyProtection="1">
      <alignment horizontal="left" vertical="top" wrapText="1"/>
      <protection locked="0"/>
    </xf>
    <xf numFmtId="0" fontId="4" fillId="0" borderId="12" xfId="12" applyFont="1" applyBorder="1" applyAlignment="1" applyProtection="1">
      <alignment horizontal="left" vertical="top" wrapText="1"/>
      <protection locked="0"/>
    </xf>
    <xf numFmtId="0" fontId="4" fillId="0" borderId="5" xfId="12" applyFont="1" applyBorder="1" applyAlignment="1" applyProtection="1">
      <alignment horizontal="left" vertical="top" wrapText="1"/>
      <protection locked="0"/>
    </xf>
    <xf numFmtId="0" fontId="4" fillId="0" borderId="8" xfId="12" applyFont="1" applyBorder="1" applyAlignment="1" applyProtection="1">
      <alignment horizontal="left" vertical="top" wrapText="1"/>
      <protection locked="0"/>
    </xf>
    <xf numFmtId="0" fontId="4" fillId="0" borderId="10" xfId="12" applyFont="1" applyBorder="1" applyAlignment="1" applyProtection="1">
      <alignment horizontal="left" vertical="top" wrapText="1"/>
      <protection locked="0"/>
    </xf>
    <xf numFmtId="0" fontId="3" fillId="0" borderId="0" xfId="12" applyFont="1" applyBorder="1" applyAlignment="1">
      <alignment horizontal="center" vertical="center"/>
    </xf>
    <xf numFmtId="0" fontId="6" fillId="0" borderId="11" xfId="12" applyFont="1" applyBorder="1" applyAlignment="1">
      <alignment horizontal="center" vertical="center"/>
    </xf>
    <xf numFmtId="0" fontId="6" fillId="0" borderId="0" xfId="12" applyFont="1" applyBorder="1" applyAlignment="1">
      <alignment horizontal="center" vertical="center"/>
    </xf>
    <xf numFmtId="0" fontId="6" fillId="0" borderId="12" xfId="12" applyFont="1" applyBorder="1" applyAlignment="1">
      <alignment horizontal="center" vertical="center"/>
    </xf>
    <xf numFmtId="0" fontId="6" fillId="0" borderId="0" xfId="12" applyFont="1" applyBorder="1" applyAlignment="1">
      <alignment horizontal="left"/>
    </xf>
    <xf numFmtId="0" fontId="6" fillId="0" borderId="8" xfId="12" applyFont="1" applyBorder="1" applyAlignment="1">
      <alignment horizontal="left"/>
    </xf>
    <xf numFmtId="0" fontId="6" fillId="0" borderId="3" xfId="12" applyFont="1" applyBorder="1" applyAlignment="1">
      <alignment horizontal="center" vertical="center"/>
    </xf>
    <xf numFmtId="0" fontId="6" fillId="0" borderId="7" xfId="12" applyFont="1" applyBorder="1" applyAlignment="1">
      <alignment horizontal="center" vertical="center"/>
    </xf>
    <xf numFmtId="0" fontId="6" fillId="0" borderId="9" xfId="12" applyFont="1" applyBorder="1" applyAlignment="1">
      <alignment horizontal="center" vertical="center"/>
    </xf>
    <xf numFmtId="0" fontId="5" fillId="0" borderId="0" xfId="12" applyFont="1" applyAlignment="1">
      <alignment horizontal="center" vertical="center"/>
    </xf>
    <xf numFmtId="0" fontId="1" fillId="2" borderId="1" xfId="12" applyFill="1" applyBorder="1" applyAlignment="1">
      <alignment horizontal="center" vertical="center" wrapText="1"/>
    </xf>
    <xf numFmtId="0" fontId="1" fillId="2" borderId="1" xfId="12" applyFill="1" applyBorder="1" applyAlignment="1">
      <alignment horizontal="center" vertical="center"/>
    </xf>
    <xf numFmtId="0" fontId="1" fillId="2" borderId="3" xfId="12" applyFill="1" applyBorder="1" applyAlignment="1">
      <alignment horizontal="center" vertical="center"/>
    </xf>
    <xf numFmtId="0" fontId="1" fillId="2" borderId="7" xfId="12" applyFill="1" applyBorder="1" applyAlignment="1">
      <alignment horizontal="center" vertical="center"/>
    </xf>
    <xf numFmtId="0" fontId="1" fillId="2" borderId="9" xfId="12" applyFill="1" applyBorder="1" applyAlignment="1">
      <alignment horizontal="center" vertical="center"/>
    </xf>
    <xf numFmtId="0" fontId="1" fillId="2" borderId="5" xfId="12" applyFill="1" applyBorder="1" applyAlignment="1">
      <alignment horizontal="center" vertical="center"/>
    </xf>
    <xf numFmtId="0" fontId="1" fillId="2" borderId="8" xfId="12" applyFill="1" applyBorder="1" applyAlignment="1">
      <alignment horizontal="center" vertical="center"/>
    </xf>
    <xf numFmtId="0" fontId="1" fillId="2" borderId="10" xfId="12" applyFill="1" applyBorder="1" applyAlignment="1">
      <alignment horizontal="center" vertical="center"/>
    </xf>
    <xf numFmtId="0" fontId="20" fillId="0" borderId="1" xfId="12" applyNumberFormat="1" applyFont="1" applyBorder="1" applyAlignment="1" applyProtection="1">
      <alignment horizontal="center" vertical="center"/>
      <protection locked="0"/>
    </xf>
  </cellXfs>
  <cellStyles count="19">
    <cellStyle name="桁区切り 2" xfId="8"/>
    <cellStyle name="桁区切り 3" xfId="2"/>
    <cellStyle name="桁区切り 3 2" xfId="10"/>
    <cellStyle name="通貨 2" xfId="11"/>
    <cellStyle name="標準" xfId="0" builtinId="0"/>
    <cellStyle name="標準 2" xfId="12"/>
    <cellStyle name="標準 2 2" xfId="13"/>
    <cellStyle name="標準 2 3" xfId="6"/>
    <cellStyle name="標準 2 3 2" xfId="9"/>
    <cellStyle name="標準 2 4" xfId="4"/>
    <cellStyle name="標準 2_【重要】（県）指数表_書式まとめ" xfId="7"/>
    <cellStyle name="標準 3" xfId="14"/>
    <cellStyle name="標準 3 2" xfId="3"/>
    <cellStyle name="標準 3 2 2" xfId="15"/>
    <cellStyle name="標準 3 3" xfId="16"/>
    <cellStyle name="標準 4" xfId="5"/>
    <cellStyle name="標準 5" xfId="17"/>
    <cellStyle name="標準 6" xfId="18"/>
    <cellStyle name="標準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499"/>
          <c:w val="0.86026162552121899"/>
          <c:h val="0.5922754447360749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49144"/>
        <c:axId val="32565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9525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49144"/>
        <c:axId val="325650320"/>
      </c:lineChart>
      <c:dateAx>
        <c:axId val="325649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650320"/>
        <c:crosses val="autoZero"/>
        <c:auto val="1"/>
        <c:lblOffset val="100"/>
        <c:baseTimeUnit val="years"/>
      </c:dateAx>
      <c:valAx>
        <c:axId val="32565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325649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 rtl="0"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ysClr val="window" lastClr="FFFFFF">
          <a:lumMod val="65000"/>
        </a:sysClr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399"/>
          <c:w val="0.86026162552121899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47.8</c:v>
                </c:pt>
                <c:pt idx="1">
                  <c:v>50.83</c:v>
                </c:pt>
                <c:pt idx="2">
                  <c:v>42.62</c:v>
                </c:pt>
                <c:pt idx="3">
                  <c:v>42.73</c:v>
                </c:pt>
                <c:pt idx="4">
                  <c:v>43.17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97320"/>
        <c:axId val="32769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9525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97320"/>
        <c:axId val="327692224"/>
      </c:lineChart>
      <c:dateAx>
        <c:axId val="327697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692224"/>
        <c:crosses val="autoZero"/>
        <c:auto val="1"/>
        <c:lblOffset val="100"/>
        <c:baseTimeUnit val="years"/>
      </c:dateAx>
      <c:valAx>
        <c:axId val="32769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327697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 rtl="0"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ysClr val="window" lastClr="FFFFFF">
          <a:lumMod val="65000"/>
        </a:sysClr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399"/>
          <c:w val="0.86026162552121899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85.09</c:v>
                </c:pt>
                <c:pt idx="2">
                  <c:v>74.06</c:v>
                </c:pt>
                <c:pt idx="3">
                  <c:v>75.88</c:v>
                </c:pt>
                <c:pt idx="4">
                  <c:v>76.88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91832"/>
        <c:axId val="32769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9525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91832"/>
        <c:axId val="327697712"/>
      </c:lineChart>
      <c:dateAx>
        <c:axId val="327691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697712"/>
        <c:crosses val="autoZero"/>
        <c:auto val="1"/>
        <c:lblOffset val="100"/>
        <c:baseTimeUnit val="years"/>
      </c:dateAx>
      <c:valAx>
        <c:axId val="32769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327691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 rtl="0"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ysClr val="window" lastClr="FFFFFF">
          <a:lumMod val="65000"/>
        </a:sysClr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399"/>
          <c:w val="0.86026162552121899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40.479999999999997</c:v>
                </c:pt>
                <c:pt idx="1">
                  <c:v>33.33</c:v>
                </c:pt>
                <c:pt idx="2">
                  <c:v>33.75</c:v>
                </c:pt>
                <c:pt idx="3">
                  <c:v>34.159999999999997</c:v>
                </c:pt>
                <c:pt idx="4">
                  <c:v>62.12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47968"/>
        <c:axId val="325649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9525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47968"/>
        <c:axId val="325649928"/>
      </c:lineChart>
      <c:dateAx>
        <c:axId val="32564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649928"/>
        <c:crosses val="autoZero"/>
        <c:auto val="1"/>
        <c:lblOffset val="100"/>
        <c:baseTimeUnit val="years"/>
      </c:dateAx>
      <c:valAx>
        <c:axId val="32564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32564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 rtl="0"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ysClr val="window" lastClr="FFFFFF">
          <a:lumMod val="65000"/>
        </a:sysClr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399"/>
          <c:w val="0.86026162552121899"/>
          <c:h val="0.5922754447360749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25080"/>
        <c:axId val="239429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9525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425080"/>
        <c:axId val="239429784"/>
      </c:lineChart>
      <c:dateAx>
        <c:axId val="239425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429784"/>
        <c:crosses val="autoZero"/>
        <c:auto val="1"/>
        <c:lblOffset val="100"/>
        <c:baseTimeUnit val="years"/>
      </c:dateAx>
      <c:valAx>
        <c:axId val="23942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239425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ysClr val="window" lastClr="FFFFFF">
          <a:lumMod val="65000"/>
        </a:sysClr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499"/>
          <c:w val="0.86026162552121899"/>
          <c:h val="0.59227544473607496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31352"/>
        <c:axId val="239430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9525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431352"/>
        <c:axId val="239430568"/>
      </c:lineChart>
      <c:dateAx>
        <c:axId val="239431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430568"/>
        <c:crosses val="autoZero"/>
        <c:auto val="1"/>
        <c:lblOffset val="100"/>
        <c:baseTimeUnit val="years"/>
      </c:dateAx>
      <c:valAx>
        <c:axId val="23943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239431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ysClr val="window" lastClr="FFFFFF">
          <a:lumMod val="65000"/>
        </a:sysClr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399"/>
          <c:w val="0.86026162552121899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23904"/>
        <c:axId val="23942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9525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423904"/>
        <c:axId val="239424688"/>
      </c:lineChart>
      <c:dateAx>
        <c:axId val="239423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424688"/>
        <c:crosses val="autoZero"/>
        <c:auto val="1"/>
        <c:lblOffset val="100"/>
        <c:baseTimeUnit val="years"/>
      </c:dateAx>
      <c:valAx>
        <c:axId val="23942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239423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ysClr val="window" lastClr="FFFFFF">
          <a:lumMod val="65000"/>
        </a:sysClr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399"/>
          <c:w val="0.86026162552121899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27040"/>
        <c:axId val="239427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9525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427040"/>
        <c:axId val="239427432"/>
      </c:lineChart>
      <c:dateAx>
        <c:axId val="23942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427432"/>
        <c:crosses val="autoZero"/>
        <c:auto val="1"/>
        <c:lblOffset val="100"/>
        <c:baseTimeUnit val="years"/>
      </c:dateAx>
      <c:valAx>
        <c:axId val="23942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23942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ysClr val="window" lastClr="FFFFFF">
          <a:lumMod val="65000"/>
        </a:sysClr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399"/>
          <c:w val="0.86026162552121899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4321.13</c:v>
                </c:pt>
                <c:pt idx="1">
                  <c:v>4661.2299999999996</c:v>
                </c:pt>
                <c:pt idx="2">
                  <c:v>4035.01</c:v>
                </c:pt>
                <c:pt idx="3">
                  <c:v>2170.14</c:v>
                </c:pt>
                <c:pt idx="4">
                  <c:v>464.97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28608"/>
        <c:axId val="23942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9525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428608"/>
        <c:axId val="239429000"/>
      </c:lineChart>
      <c:dateAx>
        <c:axId val="23942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429000"/>
        <c:crosses val="autoZero"/>
        <c:auto val="1"/>
        <c:lblOffset val="100"/>
        <c:baseTimeUnit val="years"/>
      </c:dateAx>
      <c:valAx>
        <c:axId val="23942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23942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 rtl="0"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ysClr val="window" lastClr="FFFFFF">
          <a:lumMod val="65000"/>
        </a:sysClr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399"/>
          <c:w val="0.86026162552121899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20.29</c:v>
                </c:pt>
                <c:pt idx="1">
                  <c:v>21.33</c:v>
                </c:pt>
                <c:pt idx="2">
                  <c:v>51.97</c:v>
                </c:pt>
                <c:pt idx="3">
                  <c:v>42.88</c:v>
                </c:pt>
                <c:pt idx="4">
                  <c:v>69.72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91440"/>
        <c:axId val="327698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9525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91440"/>
        <c:axId val="327698104"/>
      </c:lineChart>
      <c:dateAx>
        <c:axId val="32769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698104"/>
        <c:crosses val="autoZero"/>
        <c:auto val="1"/>
        <c:lblOffset val="100"/>
        <c:baseTimeUnit val="years"/>
      </c:dateAx>
      <c:valAx>
        <c:axId val="32769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32769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 rtl="0"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ysClr val="window" lastClr="FFFFFF">
          <a:lumMod val="65000"/>
        </a:sysClr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"/>
          <c:y val="0.15806945669028399"/>
          <c:w val="0.86026162552121899"/>
          <c:h val="0.5616603005975190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893.65</c:v>
                </c:pt>
                <c:pt idx="1">
                  <c:v>806.25</c:v>
                </c:pt>
                <c:pt idx="2">
                  <c:v>336.34</c:v>
                </c:pt>
                <c:pt idx="3">
                  <c:v>403.06</c:v>
                </c:pt>
                <c:pt idx="4">
                  <c:v>267.89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95360"/>
        <c:axId val="32769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 cap="rnd" cmpd="sng" algn="ctr">
              <a:solidFill>
                <a:srgbClr val="FF505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5050"/>
              </a:solidFill>
              <a:ln w="9525" cap="flat" cmpd="sng" algn="ctr">
                <a:solidFill>
                  <a:srgbClr val="FF5050"/>
                </a:solidFill>
                <a:prstDash val="solid"/>
                <a:round/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95360"/>
        <c:axId val="327693008"/>
      </c:lineChart>
      <c:dateAx>
        <c:axId val="32769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693008"/>
        <c:crosses val="autoZero"/>
        <c:auto val="1"/>
        <c:lblOffset val="100"/>
        <c:baseTimeUnit val="years"/>
      </c:dateAx>
      <c:valAx>
        <c:axId val="32769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A6A6A6"/>
              </a:solidFill>
              <a:prstDash val="solid"/>
              <a:round/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  <c:crossAx val="32769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ysClr val="window" lastClr="FFFFFF">
                <a:lumMod val="65000"/>
              </a:sys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 rtl="0">
              <a:defRPr lang="ja-JP" sz="800" b="0" i="0" u="none" strike="noStrike" kern="1200" baseline="0">
                <a:solidFill>
                  <a:schemeClr val="tx1"/>
                </a:solidFill>
                <a:latin typeface="ＭＳ ゴシック" panose="020B0609070205080204" pitchFamily="1" charset="-128"/>
                <a:ea typeface="ＭＳ ゴシック" panose="020B0609070205080204" pitchFamily="1" charset="-128"/>
                <a:cs typeface="+mn-cs"/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 cap="flat" cmpd="sng" algn="ctr">
      <a:solidFill>
        <a:sysClr val="window" lastClr="FFFFFF">
          <a:lumMod val="65000"/>
        </a:sysClr>
      </a:solidFill>
      <a:prstDash val="solid"/>
      <a:round/>
    </a:ln>
  </c:spPr>
  <c:txPr>
    <a:bodyPr/>
    <a:lstStyle/>
    <a:p>
      <a:pPr>
        <a:defRPr lang="ja-JP" sz="800">
          <a:latin typeface="ＭＳ ゴシック" panose="020B0609070205080204" pitchFamily="1" charset="-128"/>
          <a:ea typeface="ＭＳ ゴシック" panose="020B0609070205080204" pitchFamily="1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①収益的収支比率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(</a:t>
          </a:r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％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)</a:t>
          </a:r>
          <a:endParaRPr kumimoji="1" lang="ja-JP" altLang="en-US" sz="11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②累積欠損金比率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(</a:t>
          </a:r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％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)</a:t>
          </a:r>
          <a:endParaRPr kumimoji="1" lang="ja-JP" altLang="en-US" sz="11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③流動比率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(</a:t>
          </a:r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％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)</a:t>
          </a:r>
          <a:endParaRPr kumimoji="1" lang="ja-JP" altLang="en-US" sz="11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④企業債残高対事業規模比率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(</a:t>
          </a:r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％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)</a:t>
          </a:r>
          <a:endParaRPr kumimoji="1" lang="ja-JP" altLang="en-US" sz="11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⑤経費回収率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(</a:t>
          </a:r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％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)</a:t>
          </a:r>
          <a:endParaRPr kumimoji="1" lang="ja-JP" altLang="en-US" sz="11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⑥汚水処理原価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(</a:t>
          </a:r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円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)</a:t>
          </a:r>
          <a:endParaRPr kumimoji="1" lang="ja-JP" altLang="en-US" sz="11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⑦施設利用率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(</a:t>
          </a:r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％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)</a:t>
          </a:r>
          <a:endParaRPr kumimoji="1" lang="ja-JP" altLang="en-US" sz="11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⑧水洗化率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(</a:t>
          </a:r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％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)</a:t>
          </a:r>
          <a:endParaRPr kumimoji="1" lang="ja-JP" altLang="en-US" sz="11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①有形固定資産減価償却率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(</a:t>
          </a:r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％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)</a:t>
          </a:r>
          <a:endParaRPr kumimoji="1" lang="ja-JP" altLang="en-US" sz="11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②管渠老朽化率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(</a:t>
          </a:r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％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)</a:t>
          </a:r>
          <a:endParaRPr kumimoji="1" lang="ja-JP" altLang="en-US" sz="11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③管渠改善率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(</a:t>
          </a:r>
          <a:r>
            <a:rPr kumimoji="1" lang="ja-JP" altLang="en-US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％</a:t>
          </a:r>
          <a:r>
            <a:rPr kumimoji="1" lang="en-US" altLang="ja-JP" sz="11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)</a:t>
          </a:r>
          <a:endParaRPr kumimoji="1" lang="ja-JP" altLang="en-US" sz="11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 </a:t>
          </a:fld>
          <a:endParaRPr kumimoji="1" lang="en-US" altLang="en-US" sz="900" b="0" i="0" u="none" strike="noStrike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 </a:t>
          </a:fld>
          <a:endParaRPr kumimoji="1" lang="en-US" altLang="en-US" sz="900" b="0" i="0" u="none" strike="noStrike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 </a:t>
          </a:fld>
          <a:endParaRPr kumimoji="1" lang="en-US" altLang="en-US" sz="900" b="0" i="0" u="none" strike="noStrike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【914.53】</a:t>
          </a:fld>
          <a:endParaRPr kumimoji="1" lang="en-US" altLang="en-US" sz="900" b="0" i="0" u="none" strike="noStrike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【85.01】</a:t>
          </a:fld>
          <a:endParaRPr kumimoji="1" lang="en-US" altLang="en-US" sz="900" b="0" i="0" u="none" strike="noStrike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【59.15】</a:t>
          </a:fld>
          <a:endParaRPr kumimoji="1" lang="en-US" altLang="en-US" sz="900" b="0" i="0" u="none" strike="noStrike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【276.78】</a:t>
          </a:fld>
          <a:endParaRPr kumimoji="1" lang="en-US" altLang="en-US" sz="900" b="0" i="0" u="none" strike="noStrike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【55.73】</a:t>
          </a:fld>
          <a:endParaRPr kumimoji="1" lang="en-US" altLang="en-US" sz="900" b="0" i="0" u="none" strike="noStrike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 </a:t>
          </a:fld>
          <a:endParaRPr kumimoji="1" lang="en-US" altLang="en-US" sz="900" b="0" i="0" u="none" strike="noStrike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1365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 </a:t>
          </a:fld>
          <a:endParaRPr kumimoji="1" lang="en-US" altLang="en-US" sz="900" b="0" i="0" u="none" strike="noStrike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pPr algn="r"/>
            <a:t>【1.58】</a:t>
          </a:fld>
          <a:endParaRPr kumimoji="1" lang="en-US" altLang="en-US" sz="900" b="0" i="0" u="none" strike="noStrike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topLeftCell="A7" workbookViewId="0">
      <selection activeCell="AD9" sqref="AD9:AJ9"/>
    </sheetView>
  </sheetViews>
  <sheetFormatPr defaultColWidth="2.625" defaultRowHeight="13.5"/>
  <cols>
    <col min="1" max="1" width="2.625" style="2" customWidth="1"/>
    <col min="2" max="62" width="3.75" style="2" customWidth="1"/>
    <col min="63" max="63" width="2.625" style="2"/>
    <col min="64" max="78" width="3.125" style="2" customWidth="1"/>
    <col min="79" max="79" width="4.5" style="2" customWidth="1"/>
    <col min="80" max="80" width="2.625" style="2"/>
    <col min="81" max="82" width="4.5" style="2" customWidth="1"/>
    <col min="83" max="16384" width="2.625" style="2"/>
  </cols>
  <sheetData>
    <row r="1" spans="1:78" ht="17.25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</row>
    <row r="2" spans="1:78" ht="9.75" customHeight="1">
      <c r="A2" s="18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18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18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</row>
    <row r="6" spans="1:78" ht="18.75" customHeight="1">
      <c r="A6" s="18"/>
      <c r="B6" s="42" t="str">
        <f>データ!H6</f>
        <v>鳥取県　智頭町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</row>
    <row r="7" spans="1:78" ht="18.75" customHeight="1">
      <c r="A7" s="18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19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19"/>
      <c r="BK7" s="19"/>
      <c r="BL7" s="27" t="s">
        <v>9</v>
      </c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7"/>
    </row>
    <row r="8" spans="1:78" ht="18.75" customHeight="1">
      <c r="A8" s="18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農業集落排水</v>
      </c>
      <c r="Q8" s="44"/>
      <c r="R8" s="44"/>
      <c r="S8" s="44"/>
      <c r="T8" s="44"/>
      <c r="U8" s="44"/>
      <c r="V8" s="44"/>
      <c r="W8" s="44" t="str">
        <f>データ!L6</f>
        <v>F2</v>
      </c>
      <c r="X8" s="44"/>
      <c r="Y8" s="44"/>
      <c r="Z8" s="44"/>
      <c r="AA8" s="44"/>
      <c r="AB8" s="44"/>
      <c r="AC8" s="44"/>
      <c r="AD8" s="84" t="s">
        <v>120</v>
      </c>
      <c r="AE8" s="45"/>
      <c r="AF8" s="45"/>
      <c r="AG8" s="45"/>
      <c r="AH8" s="45"/>
      <c r="AI8" s="45"/>
      <c r="AJ8" s="45"/>
      <c r="AK8" s="19"/>
      <c r="AL8" s="46">
        <f>データ!S6</f>
        <v>7398</v>
      </c>
      <c r="AM8" s="46"/>
      <c r="AN8" s="46"/>
      <c r="AO8" s="46"/>
      <c r="AP8" s="46"/>
      <c r="AQ8" s="46"/>
      <c r="AR8" s="46"/>
      <c r="AS8" s="46"/>
      <c r="AT8" s="47">
        <f>データ!T6</f>
        <v>224.7</v>
      </c>
      <c r="AU8" s="47"/>
      <c r="AV8" s="47"/>
      <c r="AW8" s="47"/>
      <c r="AX8" s="47"/>
      <c r="AY8" s="47"/>
      <c r="AZ8" s="47"/>
      <c r="BA8" s="47"/>
      <c r="BB8" s="47">
        <f>データ!U6</f>
        <v>32.92</v>
      </c>
      <c r="BC8" s="47"/>
      <c r="BD8" s="47"/>
      <c r="BE8" s="47"/>
      <c r="BF8" s="47"/>
      <c r="BG8" s="47"/>
      <c r="BH8" s="47"/>
      <c r="BI8" s="47"/>
      <c r="BJ8" s="19"/>
      <c r="BK8" s="19"/>
      <c r="BL8" s="48" t="s">
        <v>10</v>
      </c>
      <c r="BM8" s="49"/>
      <c r="BN8" s="31" t="s">
        <v>11</v>
      </c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8"/>
    </row>
    <row r="9" spans="1:78" ht="18.75" customHeight="1">
      <c r="A9" s="18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19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19"/>
      <c r="BK9" s="19"/>
      <c r="BL9" s="50" t="s">
        <v>20</v>
      </c>
      <c r="BM9" s="51"/>
      <c r="BN9" s="33" t="s">
        <v>21</v>
      </c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9"/>
    </row>
    <row r="10" spans="1:78" ht="18.75" customHeight="1">
      <c r="A10" s="18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45.01</v>
      </c>
      <c r="Q10" s="47"/>
      <c r="R10" s="47"/>
      <c r="S10" s="47"/>
      <c r="T10" s="47"/>
      <c r="U10" s="47"/>
      <c r="V10" s="47"/>
      <c r="W10" s="47">
        <f>データ!Q6</f>
        <v>100</v>
      </c>
      <c r="X10" s="47"/>
      <c r="Y10" s="47"/>
      <c r="Z10" s="47"/>
      <c r="AA10" s="47"/>
      <c r="AB10" s="47"/>
      <c r="AC10" s="47"/>
      <c r="AD10" s="46">
        <f>データ!R6</f>
        <v>4320</v>
      </c>
      <c r="AE10" s="46"/>
      <c r="AF10" s="46"/>
      <c r="AG10" s="46"/>
      <c r="AH10" s="46"/>
      <c r="AI10" s="46"/>
      <c r="AJ10" s="46"/>
      <c r="AK10" s="18"/>
      <c r="AL10" s="46">
        <f>データ!V6</f>
        <v>3313</v>
      </c>
      <c r="AM10" s="46"/>
      <c r="AN10" s="46"/>
      <c r="AO10" s="46"/>
      <c r="AP10" s="46"/>
      <c r="AQ10" s="46"/>
      <c r="AR10" s="46"/>
      <c r="AS10" s="46"/>
      <c r="AT10" s="47">
        <f>データ!W6</f>
        <v>5.2</v>
      </c>
      <c r="AU10" s="47"/>
      <c r="AV10" s="47"/>
      <c r="AW10" s="47"/>
      <c r="AX10" s="47"/>
      <c r="AY10" s="47"/>
      <c r="AZ10" s="47"/>
      <c r="BA10" s="47"/>
      <c r="BB10" s="47">
        <f>データ!X6</f>
        <v>637.12</v>
      </c>
      <c r="BC10" s="47"/>
      <c r="BD10" s="47"/>
      <c r="BE10" s="47"/>
      <c r="BF10" s="47"/>
      <c r="BG10" s="47"/>
      <c r="BH10" s="47"/>
      <c r="BI10" s="47"/>
      <c r="BJ10" s="18"/>
      <c r="BK10" s="18"/>
      <c r="BL10" s="52" t="s">
        <v>22</v>
      </c>
      <c r="BM10" s="53"/>
      <c r="BN10" s="35" t="s">
        <v>23</v>
      </c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40"/>
    </row>
    <row r="11" spans="1:78" ht="9.7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>
      <c r="A14" s="18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18"/>
      <c r="BL14" s="54" t="s">
        <v>26</v>
      </c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6"/>
    </row>
    <row r="15" spans="1:78" ht="13.5" customHeight="1">
      <c r="A15" s="18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9"/>
      <c r="BK15" s="18"/>
      <c r="BL15" s="57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9"/>
    </row>
    <row r="16" spans="1:78" ht="13.5" customHeight="1">
      <c r="A16" s="18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8"/>
      <c r="BK16" s="18"/>
      <c r="BL16" s="60" t="s">
        <v>27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>
      <c r="A17" s="18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8"/>
      <c r="BK17" s="18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>
      <c r="A18" s="18"/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8"/>
      <c r="BK18" s="18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>
      <c r="A19" s="18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8"/>
      <c r="BK19" s="18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>
      <c r="A20" s="18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8"/>
      <c r="BK20" s="18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>
      <c r="A21" s="18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8"/>
      <c r="BK21" s="18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>
      <c r="A22" s="18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8"/>
      <c r="BK22" s="18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>
      <c r="A23" s="18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8"/>
      <c r="BK23" s="18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>
      <c r="A24" s="18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8"/>
      <c r="BK24" s="18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>
      <c r="A25" s="18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8"/>
      <c r="BK25" s="18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>
      <c r="A26" s="18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8"/>
      <c r="BK26" s="18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>
      <c r="A27" s="18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8"/>
      <c r="BK27" s="18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>
      <c r="A28" s="18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8"/>
      <c r="BK28" s="18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>
      <c r="A29" s="18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8"/>
      <c r="BK29" s="18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>
      <c r="A30" s="18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8"/>
      <c r="BK30" s="18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>
      <c r="A31" s="18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8"/>
      <c r="BK31" s="18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>
      <c r="A32" s="18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8"/>
      <c r="BK32" s="18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>
      <c r="A33" s="18"/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8"/>
      <c r="BK33" s="18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>
      <c r="A34" s="18"/>
      <c r="B34" s="20"/>
      <c r="C34" s="66" t="s">
        <v>28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26"/>
      <c r="R34" s="66" t="s">
        <v>29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26"/>
      <c r="AG34" s="66" t="s">
        <v>30</v>
      </c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26"/>
      <c r="AV34" s="66" t="s">
        <v>31</v>
      </c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28"/>
      <c r="BK34" s="18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>
      <c r="A35" s="18"/>
      <c r="B35" s="20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2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2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2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28"/>
      <c r="BK35" s="18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>
      <c r="A36" s="18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8"/>
      <c r="BK36" s="18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>
      <c r="A37" s="18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8"/>
      <c r="BK37" s="18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>
      <c r="A38" s="18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8"/>
      <c r="BK38" s="18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>
      <c r="A39" s="18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8"/>
      <c r="BK39" s="18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>
      <c r="A40" s="18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8"/>
      <c r="BK40" s="18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>
      <c r="A41" s="18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8"/>
      <c r="BK41" s="18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>
      <c r="A42" s="18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8"/>
      <c r="BK42" s="18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>
      <c r="A43" s="18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8"/>
      <c r="BK43" s="18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>
      <c r="A44" s="18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8"/>
      <c r="BK44" s="18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>
      <c r="A45" s="18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8"/>
      <c r="BK45" s="18"/>
      <c r="BL45" s="54" t="s">
        <v>32</v>
      </c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6"/>
    </row>
    <row r="46" spans="1:78" ht="13.5" customHeight="1">
      <c r="A46" s="18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8"/>
      <c r="BK46" s="18"/>
      <c r="BL46" s="57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9"/>
    </row>
    <row r="47" spans="1:78" ht="13.5" customHeight="1">
      <c r="A47" s="18"/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8"/>
      <c r="BK47" s="18"/>
      <c r="BL47" s="60" t="s">
        <v>33</v>
      </c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2"/>
    </row>
    <row r="48" spans="1:78" ht="13.5" customHeight="1">
      <c r="A48" s="18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8"/>
      <c r="BK48" s="18"/>
      <c r="BL48" s="60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2"/>
    </row>
    <row r="49" spans="1:78" ht="13.5" customHeight="1">
      <c r="A49" s="18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8"/>
      <c r="BK49" s="18"/>
      <c r="BL49" s="60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2"/>
    </row>
    <row r="50" spans="1:78" ht="13.5" customHeight="1">
      <c r="A50" s="18"/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8"/>
      <c r="BK50" s="18"/>
      <c r="BL50" s="60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2"/>
    </row>
    <row r="51" spans="1:78" ht="13.5" customHeight="1">
      <c r="A51" s="18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8"/>
      <c r="BK51" s="18"/>
      <c r="BL51" s="60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2"/>
    </row>
    <row r="52" spans="1:78" ht="13.5" customHeight="1">
      <c r="A52" s="18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8"/>
      <c r="BK52" s="18"/>
      <c r="BL52" s="60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2"/>
    </row>
    <row r="53" spans="1:78" ht="13.5" customHeight="1">
      <c r="A53" s="18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8"/>
      <c r="BK53" s="18"/>
      <c r="BL53" s="60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2"/>
    </row>
    <row r="54" spans="1:78" ht="13.5" customHeight="1">
      <c r="A54" s="18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8"/>
      <c r="BK54" s="18"/>
      <c r="BL54" s="60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2"/>
    </row>
    <row r="55" spans="1:78" ht="13.5" customHeight="1">
      <c r="A55" s="18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8"/>
      <c r="BK55" s="18"/>
      <c r="BL55" s="60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2"/>
    </row>
    <row r="56" spans="1:78" ht="13.5" customHeight="1">
      <c r="A56" s="18"/>
      <c r="B56" s="20"/>
      <c r="C56" s="66" t="s">
        <v>34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26"/>
      <c r="R56" s="66" t="s">
        <v>35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26"/>
      <c r="AG56" s="66" t="s">
        <v>36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26"/>
      <c r="AV56" s="66" t="s">
        <v>37</v>
      </c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28"/>
      <c r="BK56" s="18"/>
      <c r="BL56" s="60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2"/>
    </row>
    <row r="57" spans="1:78" ht="13.5" customHeight="1">
      <c r="A57" s="18"/>
      <c r="B57" s="20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2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2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2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28"/>
      <c r="BK57" s="18"/>
      <c r="BL57" s="60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2"/>
    </row>
    <row r="58" spans="1:78" ht="13.5" customHeight="1">
      <c r="A58" s="18"/>
      <c r="B58" s="20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6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6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6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8"/>
      <c r="BK58" s="18"/>
      <c r="BL58" s="60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2"/>
    </row>
    <row r="59" spans="1:78" ht="13.5" customHeight="1">
      <c r="A59" s="18"/>
      <c r="B59" s="24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9"/>
      <c r="BK59" s="18"/>
      <c r="BL59" s="60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2"/>
    </row>
    <row r="60" spans="1:78" ht="13.5" customHeight="1">
      <c r="A60" s="18"/>
      <c r="B60" s="67" t="s">
        <v>38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9"/>
      <c r="BK60" s="18"/>
      <c r="BL60" s="60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2"/>
    </row>
    <row r="61" spans="1:78" ht="13.5" customHeight="1">
      <c r="A61" s="18"/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9"/>
      <c r="BK61" s="18"/>
      <c r="BL61" s="60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2"/>
    </row>
    <row r="62" spans="1:78" ht="13.5" customHeight="1">
      <c r="A62" s="18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8"/>
      <c r="BK62" s="18"/>
      <c r="BL62" s="60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2"/>
    </row>
    <row r="63" spans="1:78" ht="13.5" customHeight="1">
      <c r="A63" s="18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8"/>
      <c r="BK63" s="18"/>
      <c r="BL63" s="63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5"/>
    </row>
    <row r="64" spans="1:78" ht="13.5" customHeight="1">
      <c r="A64" s="18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8"/>
      <c r="BK64" s="18"/>
      <c r="BL64" s="54" t="s">
        <v>39</v>
      </c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6"/>
    </row>
    <row r="65" spans="1:78" ht="13.5" customHeight="1">
      <c r="A65" s="18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8"/>
      <c r="BK65" s="18"/>
      <c r="BL65" s="57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9"/>
    </row>
    <row r="66" spans="1:78" ht="13.5" customHeight="1">
      <c r="A66" s="18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8"/>
      <c r="BK66" s="18"/>
      <c r="BL66" s="60" t="s">
        <v>40</v>
      </c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2"/>
    </row>
    <row r="67" spans="1:78" ht="13.5" customHeight="1">
      <c r="A67" s="18"/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8"/>
      <c r="BK67" s="18"/>
      <c r="BL67" s="60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2"/>
    </row>
    <row r="68" spans="1:78" ht="13.5" customHeight="1">
      <c r="A68" s="18"/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8"/>
      <c r="BK68" s="18"/>
      <c r="BL68" s="60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2"/>
    </row>
    <row r="69" spans="1:78" ht="13.5" customHeight="1">
      <c r="A69" s="18"/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8"/>
      <c r="BK69" s="18"/>
      <c r="BL69" s="60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2"/>
    </row>
    <row r="70" spans="1:78" ht="13.5" customHeight="1">
      <c r="A70" s="18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8"/>
      <c r="BK70" s="18"/>
      <c r="BL70" s="60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2"/>
    </row>
    <row r="71" spans="1:78" ht="13.5" customHeight="1">
      <c r="A71" s="18"/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8"/>
      <c r="BK71" s="18"/>
      <c r="BL71" s="60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2"/>
    </row>
    <row r="72" spans="1:78" ht="13.5" customHeight="1">
      <c r="A72" s="18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8"/>
      <c r="BK72" s="18"/>
      <c r="BL72" s="60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2"/>
    </row>
    <row r="73" spans="1:78" ht="13.5" customHeight="1">
      <c r="A73" s="18"/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8"/>
      <c r="BK73" s="18"/>
      <c r="BL73" s="60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2"/>
    </row>
    <row r="74" spans="1:78" ht="13.5" customHeight="1">
      <c r="A74" s="18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8"/>
      <c r="BK74" s="18"/>
      <c r="BL74" s="60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2"/>
    </row>
    <row r="75" spans="1:78" ht="13.5" customHeight="1">
      <c r="A75" s="18"/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8"/>
      <c r="BK75" s="18"/>
      <c r="BL75" s="60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2"/>
    </row>
    <row r="76" spans="1:78" ht="13.5" customHeight="1">
      <c r="A76" s="18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8"/>
      <c r="BK76" s="18"/>
      <c r="BL76" s="60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2"/>
    </row>
    <row r="77" spans="1:78" ht="13.5" customHeight="1">
      <c r="A77" s="18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8"/>
      <c r="BK77" s="18"/>
      <c r="BL77" s="60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2"/>
    </row>
    <row r="78" spans="1:78" ht="13.5" customHeight="1">
      <c r="A78" s="18"/>
      <c r="B78" s="20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8"/>
      <c r="BK78" s="18"/>
      <c r="BL78" s="60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2"/>
    </row>
    <row r="79" spans="1:78" ht="13.5" customHeight="1">
      <c r="A79" s="18"/>
      <c r="B79" s="20"/>
      <c r="C79" s="66" t="s">
        <v>41</v>
      </c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26"/>
      <c r="V79" s="26"/>
      <c r="W79" s="66" t="s">
        <v>42</v>
      </c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26"/>
      <c r="AP79" s="26"/>
      <c r="AQ79" s="66" t="s">
        <v>43</v>
      </c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21"/>
      <c r="BJ79" s="28"/>
      <c r="BK79" s="18"/>
      <c r="BL79" s="60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2"/>
    </row>
    <row r="80" spans="1:78" ht="13.5" customHeight="1">
      <c r="A80" s="18"/>
      <c r="B80" s="20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26"/>
      <c r="V80" s="2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26"/>
      <c r="AP80" s="2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21"/>
      <c r="BJ80" s="28"/>
      <c r="BK80" s="18"/>
      <c r="BL80" s="60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2"/>
    </row>
    <row r="81" spans="1:78" ht="13.5" customHeight="1">
      <c r="A81" s="18"/>
      <c r="B81" s="20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1"/>
      <c r="V81" s="21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1"/>
      <c r="AP81" s="21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1"/>
      <c r="BJ81" s="28"/>
      <c r="BK81" s="18"/>
      <c r="BL81" s="60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2"/>
    </row>
    <row r="82" spans="1:78" ht="13.5" customHeight="1">
      <c r="A82" s="18"/>
      <c r="B82" s="24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9"/>
      <c r="BK82" s="18"/>
      <c r="BL82" s="63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5"/>
    </row>
    <row r="83" spans="1:78">
      <c r="C83" s="18" t="s">
        <v>44</v>
      </c>
    </row>
    <row r="84" spans="1:78">
      <c r="C84" s="18" t="s">
        <v>45</v>
      </c>
    </row>
    <row r="85" spans="1:78" hidden="1">
      <c r="B85" s="41" t="s">
        <v>46</v>
      </c>
      <c r="C85" s="41"/>
      <c r="D85" s="41"/>
      <c r="E85" s="41" t="s">
        <v>47</v>
      </c>
      <c r="F85" s="41" t="s">
        <v>48</v>
      </c>
      <c r="G85" s="41" t="s">
        <v>49</v>
      </c>
      <c r="H85" s="41" t="s">
        <v>50</v>
      </c>
      <c r="I85" s="41" t="s">
        <v>51</v>
      </c>
      <c r="J85" s="41" t="s">
        <v>52</v>
      </c>
      <c r="K85" s="41" t="s">
        <v>53</v>
      </c>
      <c r="L85" s="41" t="s">
        <v>54</v>
      </c>
      <c r="M85" s="41" t="s">
        <v>55</v>
      </c>
      <c r="N85" s="41" t="s">
        <v>56</v>
      </c>
      <c r="O85" s="41" t="s">
        <v>57</v>
      </c>
    </row>
    <row r="86" spans="1:78" hidden="1">
      <c r="B86" s="41"/>
      <c r="C86" s="41"/>
      <c r="D86" s="41"/>
      <c r="E86" s="41" t="str">
        <f>データ!AI6</f>
        <v/>
      </c>
      <c r="F86" s="41" t="s">
        <v>58</v>
      </c>
      <c r="G86" s="41" t="s">
        <v>58</v>
      </c>
      <c r="H86" s="41" t="str">
        <f>データ!BP6</f>
        <v>【914.53】</v>
      </c>
      <c r="I86" s="41" t="str">
        <f>データ!CA6</f>
        <v>【55.73】</v>
      </c>
      <c r="J86" s="41" t="str">
        <f>データ!CL6</f>
        <v>【276.78】</v>
      </c>
      <c r="K86" s="41" t="str">
        <f>データ!CW6</f>
        <v>【59.15】</v>
      </c>
      <c r="L86" s="41" t="str">
        <f>データ!DH6</f>
        <v>【85.01】</v>
      </c>
      <c r="M86" s="41" t="s">
        <v>58</v>
      </c>
      <c r="N86" s="41" t="s">
        <v>58</v>
      </c>
      <c r="O86" s="41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L10:AS10"/>
    <mergeCell ref="AT10:BA10"/>
    <mergeCell ref="BB10:BI10"/>
    <mergeCell ref="BL10:BM10"/>
    <mergeCell ref="BL64:BZ65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9"/>
  <printOptions horizontalCentered="1" verticalCentered="1"/>
  <pageMargins left="0.196527777777778" right="0.196527777777778" top="0.196527777777778" bottom="0.196527777777778" header="0.196527777777778" footer="0.196527777777778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ColWidth="9" defaultRowHeight="13.5"/>
  <cols>
    <col min="1" max="1" width="9" style="2"/>
    <col min="2" max="144" width="11.875" style="2" customWidth="1"/>
    <col min="145" max="16384" width="9" style="2"/>
  </cols>
  <sheetData>
    <row r="1" spans="1:145">
      <c r="A1" s="2" t="s">
        <v>59</v>
      </c>
      <c r="Y1" s="15">
        <v>1</v>
      </c>
      <c r="Z1" s="15">
        <v>1</v>
      </c>
      <c r="AA1" s="15">
        <v>1</v>
      </c>
      <c r="AB1" s="15">
        <v>1</v>
      </c>
      <c r="AC1" s="15">
        <v>1</v>
      </c>
      <c r="AD1" s="15">
        <v>1</v>
      </c>
      <c r="AE1" s="15">
        <v>1</v>
      </c>
      <c r="AF1" s="15">
        <v>1</v>
      </c>
      <c r="AG1" s="15">
        <v>1</v>
      </c>
      <c r="AH1" s="15">
        <v>1</v>
      </c>
      <c r="AI1" s="15"/>
      <c r="AJ1" s="15">
        <v>1</v>
      </c>
      <c r="AK1" s="15">
        <v>1</v>
      </c>
      <c r="AL1" s="15">
        <v>1</v>
      </c>
      <c r="AM1" s="15">
        <v>1</v>
      </c>
      <c r="AN1" s="15">
        <v>1</v>
      </c>
      <c r="AO1" s="15">
        <v>1</v>
      </c>
      <c r="AP1" s="15">
        <v>1</v>
      </c>
      <c r="AQ1" s="15">
        <v>1</v>
      </c>
      <c r="AR1" s="15">
        <v>1</v>
      </c>
      <c r="AS1" s="15">
        <v>1</v>
      </c>
      <c r="AT1" s="15"/>
      <c r="AU1" s="15">
        <v>1</v>
      </c>
      <c r="AV1" s="15">
        <v>1</v>
      </c>
      <c r="AW1" s="15">
        <v>1</v>
      </c>
      <c r="AX1" s="15">
        <v>1</v>
      </c>
      <c r="AY1" s="15">
        <v>1</v>
      </c>
      <c r="AZ1" s="15">
        <v>1</v>
      </c>
      <c r="BA1" s="15">
        <v>1</v>
      </c>
      <c r="BB1" s="15">
        <v>1</v>
      </c>
      <c r="BC1" s="15">
        <v>1</v>
      </c>
      <c r="BD1" s="15">
        <v>1</v>
      </c>
      <c r="BE1" s="15"/>
      <c r="BF1" s="15">
        <v>1</v>
      </c>
      <c r="BG1" s="15">
        <v>1</v>
      </c>
      <c r="BH1" s="15">
        <v>1</v>
      </c>
      <c r="BI1" s="15">
        <v>1</v>
      </c>
      <c r="BJ1" s="15">
        <v>1</v>
      </c>
      <c r="BK1" s="15">
        <v>1</v>
      </c>
      <c r="BL1" s="15">
        <v>1</v>
      </c>
      <c r="BM1" s="15">
        <v>1</v>
      </c>
      <c r="BN1" s="15">
        <v>1</v>
      </c>
      <c r="BO1" s="15">
        <v>1</v>
      </c>
      <c r="BP1" s="15"/>
      <c r="BQ1" s="15">
        <v>1</v>
      </c>
      <c r="BR1" s="15">
        <v>1</v>
      </c>
      <c r="BS1" s="15">
        <v>1</v>
      </c>
      <c r="BT1" s="15">
        <v>1</v>
      </c>
      <c r="BU1" s="15">
        <v>1</v>
      </c>
      <c r="BV1" s="15">
        <v>1</v>
      </c>
      <c r="BW1" s="15">
        <v>1</v>
      </c>
      <c r="BX1" s="15">
        <v>1</v>
      </c>
      <c r="BY1" s="15">
        <v>1</v>
      </c>
      <c r="BZ1" s="15">
        <v>1</v>
      </c>
      <c r="CA1" s="15"/>
      <c r="CB1" s="15">
        <v>1</v>
      </c>
      <c r="CC1" s="15">
        <v>1</v>
      </c>
      <c r="CD1" s="15">
        <v>1</v>
      </c>
      <c r="CE1" s="15">
        <v>1</v>
      </c>
      <c r="CF1" s="15">
        <v>1</v>
      </c>
      <c r="CG1" s="15">
        <v>1</v>
      </c>
      <c r="CH1" s="15">
        <v>1</v>
      </c>
      <c r="CI1" s="15">
        <v>1</v>
      </c>
      <c r="CJ1" s="15">
        <v>1</v>
      </c>
      <c r="CK1" s="15">
        <v>1</v>
      </c>
      <c r="CL1" s="15"/>
      <c r="CM1" s="15">
        <v>1</v>
      </c>
      <c r="CN1" s="15">
        <v>1</v>
      </c>
      <c r="CO1" s="15">
        <v>1</v>
      </c>
      <c r="CP1" s="15">
        <v>1</v>
      </c>
      <c r="CQ1" s="15">
        <v>1</v>
      </c>
      <c r="CR1" s="15">
        <v>1</v>
      </c>
      <c r="CS1" s="15">
        <v>1</v>
      </c>
      <c r="CT1" s="15">
        <v>1</v>
      </c>
      <c r="CU1" s="15">
        <v>1</v>
      </c>
      <c r="CV1" s="15">
        <v>1</v>
      </c>
      <c r="CW1" s="15"/>
      <c r="CX1" s="15">
        <v>1</v>
      </c>
      <c r="CY1" s="15">
        <v>1</v>
      </c>
      <c r="CZ1" s="15">
        <v>1</v>
      </c>
      <c r="DA1" s="15">
        <v>1</v>
      </c>
      <c r="DB1" s="15">
        <v>1</v>
      </c>
      <c r="DC1" s="15">
        <v>1</v>
      </c>
      <c r="DD1" s="15">
        <v>1</v>
      </c>
      <c r="DE1" s="15">
        <v>1</v>
      </c>
      <c r="DF1" s="15">
        <v>1</v>
      </c>
      <c r="DG1" s="15">
        <v>1</v>
      </c>
      <c r="DH1" s="15"/>
      <c r="DI1" s="15">
        <v>1</v>
      </c>
      <c r="DJ1" s="15">
        <v>1</v>
      </c>
      <c r="DK1" s="15">
        <v>1</v>
      </c>
      <c r="DL1" s="15">
        <v>1</v>
      </c>
      <c r="DM1" s="15">
        <v>1</v>
      </c>
      <c r="DN1" s="15">
        <v>1</v>
      </c>
      <c r="DO1" s="15">
        <v>1</v>
      </c>
      <c r="DP1" s="15">
        <v>1</v>
      </c>
      <c r="DQ1" s="15">
        <v>1</v>
      </c>
      <c r="DR1" s="15">
        <v>1</v>
      </c>
      <c r="DS1" s="15"/>
      <c r="DT1" s="15">
        <v>1</v>
      </c>
      <c r="DU1" s="15">
        <v>1</v>
      </c>
      <c r="DV1" s="15">
        <v>1</v>
      </c>
      <c r="DW1" s="15">
        <v>1</v>
      </c>
      <c r="DX1" s="15">
        <v>1</v>
      </c>
      <c r="DY1" s="15">
        <v>1</v>
      </c>
      <c r="DZ1" s="15">
        <v>1</v>
      </c>
      <c r="EA1" s="15">
        <v>1</v>
      </c>
      <c r="EB1" s="15">
        <v>1</v>
      </c>
      <c r="EC1" s="15">
        <v>1</v>
      </c>
      <c r="ED1" s="15"/>
      <c r="EE1" s="15">
        <v>1</v>
      </c>
      <c r="EF1" s="15">
        <v>1</v>
      </c>
      <c r="EG1" s="15">
        <v>1</v>
      </c>
      <c r="EH1" s="15">
        <v>1</v>
      </c>
      <c r="EI1" s="15">
        <v>1</v>
      </c>
      <c r="EJ1" s="15">
        <v>1</v>
      </c>
      <c r="EK1" s="15">
        <v>1</v>
      </c>
      <c r="EL1" s="15">
        <v>1</v>
      </c>
      <c r="EM1" s="15">
        <v>1</v>
      </c>
      <c r="EN1" s="15">
        <v>1</v>
      </c>
      <c r="EO1" s="15"/>
    </row>
    <row r="2" spans="1:145">
      <c r="A2" s="3" t="s">
        <v>60</v>
      </c>
      <c r="B2" s="3">
        <f>COLUMN()-1</f>
        <v>1</v>
      </c>
      <c r="C2" s="3">
        <f t="shared" ref="C2:BS2" si="0">COLUMN()-1</f>
        <v>2</v>
      </c>
      <c r="D2" s="3">
        <f t="shared" si="0"/>
        <v>3</v>
      </c>
      <c r="E2" s="3">
        <f t="shared" si="0"/>
        <v>4</v>
      </c>
      <c r="F2" s="3">
        <f t="shared" si="0"/>
        <v>5</v>
      </c>
      <c r="G2" s="3">
        <f t="shared" si="0"/>
        <v>6</v>
      </c>
      <c r="H2" s="3">
        <f t="shared" si="0"/>
        <v>7</v>
      </c>
      <c r="I2" s="3">
        <f t="shared" si="0"/>
        <v>8</v>
      </c>
      <c r="J2" s="3">
        <f t="shared" si="0"/>
        <v>9</v>
      </c>
      <c r="K2" s="3">
        <f t="shared" si="0"/>
        <v>10</v>
      </c>
      <c r="L2" s="3">
        <f t="shared" si="0"/>
        <v>11</v>
      </c>
      <c r="M2" s="3">
        <f t="shared" si="0"/>
        <v>12</v>
      </c>
      <c r="N2" s="3">
        <f t="shared" si="0"/>
        <v>13</v>
      </c>
      <c r="O2" s="3">
        <f t="shared" si="0"/>
        <v>14</v>
      </c>
      <c r="P2" s="3">
        <f t="shared" si="0"/>
        <v>15</v>
      </c>
      <c r="Q2" s="3">
        <f t="shared" si="0"/>
        <v>16</v>
      </c>
      <c r="R2" s="3">
        <f t="shared" si="0"/>
        <v>17</v>
      </c>
      <c r="S2" s="3">
        <f t="shared" si="0"/>
        <v>18</v>
      </c>
      <c r="T2" s="3">
        <f t="shared" si="0"/>
        <v>19</v>
      </c>
      <c r="U2" s="3">
        <f t="shared" si="0"/>
        <v>20</v>
      </c>
      <c r="V2" s="3">
        <f t="shared" si="0"/>
        <v>21</v>
      </c>
      <c r="W2" s="3">
        <f t="shared" si="0"/>
        <v>22</v>
      </c>
      <c r="X2" s="3">
        <f t="shared" si="0"/>
        <v>23</v>
      </c>
      <c r="Y2" s="3">
        <f t="shared" si="0"/>
        <v>24</v>
      </c>
      <c r="Z2" s="3">
        <f t="shared" si="0"/>
        <v>25</v>
      </c>
      <c r="AA2" s="3">
        <f t="shared" si="0"/>
        <v>26</v>
      </c>
      <c r="AB2" s="3">
        <f t="shared" si="0"/>
        <v>27</v>
      </c>
      <c r="AC2" s="3">
        <f t="shared" si="0"/>
        <v>28</v>
      </c>
      <c r="AD2" s="3">
        <f t="shared" si="0"/>
        <v>29</v>
      </c>
      <c r="AE2" s="3">
        <f t="shared" si="0"/>
        <v>30</v>
      </c>
      <c r="AF2" s="3">
        <f t="shared" si="0"/>
        <v>31</v>
      </c>
      <c r="AG2" s="3">
        <f t="shared" si="0"/>
        <v>32</v>
      </c>
      <c r="AH2" s="3">
        <f t="shared" si="0"/>
        <v>33</v>
      </c>
      <c r="AI2" s="3">
        <f t="shared" si="0"/>
        <v>34</v>
      </c>
      <c r="AJ2" s="3">
        <f t="shared" si="0"/>
        <v>35</v>
      </c>
      <c r="AK2" s="3">
        <f t="shared" si="0"/>
        <v>36</v>
      </c>
      <c r="AL2" s="3">
        <f t="shared" si="0"/>
        <v>37</v>
      </c>
      <c r="AM2" s="3">
        <f t="shared" si="0"/>
        <v>38</v>
      </c>
      <c r="AN2" s="3">
        <f t="shared" si="0"/>
        <v>39</v>
      </c>
      <c r="AO2" s="3">
        <f t="shared" si="0"/>
        <v>40</v>
      </c>
      <c r="AP2" s="3">
        <f t="shared" si="0"/>
        <v>41</v>
      </c>
      <c r="AQ2" s="3">
        <f t="shared" si="0"/>
        <v>42</v>
      </c>
      <c r="AR2" s="3">
        <f t="shared" si="0"/>
        <v>43</v>
      </c>
      <c r="AS2" s="3">
        <f t="shared" si="0"/>
        <v>44</v>
      </c>
      <c r="AT2" s="3">
        <f t="shared" si="0"/>
        <v>45</v>
      </c>
      <c r="AU2" s="3">
        <f t="shared" si="0"/>
        <v>46</v>
      </c>
      <c r="AV2" s="3">
        <f t="shared" si="0"/>
        <v>47</v>
      </c>
      <c r="AW2" s="3">
        <f t="shared" si="0"/>
        <v>48</v>
      </c>
      <c r="AX2" s="3">
        <f t="shared" si="0"/>
        <v>49</v>
      </c>
      <c r="AY2" s="3">
        <f t="shared" si="0"/>
        <v>50</v>
      </c>
      <c r="AZ2" s="3">
        <f t="shared" si="0"/>
        <v>51</v>
      </c>
      <c r="BA2" s="3">
        <f t="shared" si="0"/>
        <v>52</v>
      </c>
      <c r="BB2" s="3">
        <f t="shared" si="0"/>
        <v>53</v>
      </c>
      <c r="BC2" s="3">
        <f t="shared" si="0"/>
        <v>54</v>
      </c>
      <c r="BD2" s="3">
        <f t="shared" si="0"/>
        <v>55</v>
      </c>
      <c r="BE2" s="3">
        <f t="shared" si="0"/>
        <v>56</v>
      </c>
      <c r="BF2" s="3">
        <f t="shared" si="0"/>
        <v>57</v>
      </c>
      <c r="BG2" s="3">
        <f t="shared" si="0"/>
        <v>58</v>
      </c>
      <c r="BH2" s="3">
        <f t="shared" si="0"/>
        <v>59</v>
      </c>
      <c r="BI2" s="3">
        <f t="shared" si="0"/>
        <v>60</v>
      </c>
      <c r="BJ2" s="3">
        <f t="shared" si="0"/>
        <v>61</v>
      </c>
      <c r="BK2" s="3">
        <f t="shared" si="0"/>
        <v>62</v>
      </c>
      <c r="BL2" s="3">
        <f t="shared" si="0"/>
        <v>63</v>
      </c>
      <c r="BM2" s="3">
        <f t="shared" si="0"/>
        <v>64</v>
      </c>
      <c r="BN2" s="3">
        <f t="shared" si="0"/>
        <v>65</v>
      </c>
      <c r="BO2" s="3">
        <f t="shared" si="0"/>
        <v>66</v>
      </c>
      <c r="BP2" s="3">
        <f t="shared" si="0"/>
        <v>67</v>
      </c>
      <c r="BQ2" s="3">
        <f t="shared" si="0"/>
        <v>68</v>
      </c>
      <c r="BR2" s="3">
        <f t="shared" si="0"/>
        <v>69</v>
      </c>
      <c r="BS2" s="3">
        <f t="shared" si="0"/>
        <v>70</v>
      </c>
      <c r="BT2" s="3">
        <f t="shared" ref="BT2:EE2" si="1">COLUMN()-1</f>
        <v>71</v>
      </c>
      <c r="BU2" s="3">
        <f t="shared" si="1"/>
        <v>72</v>
      </c>
      <c r="BV2" s="3">
        <f t="shared" si="1"/>
        <v>73</v>
      </c>
      <c r="BW2" s="3">
        <f t="shared" si="1"/>
        <v>74</v>
      </c>
      <c r="BX2" s="3">
        <f t="shared" si="1"/>
        <v>75</v>
      </c>
      <c r="BY2" s="3">
        <f t="shared" si="1"/>
        <v>76</v>
      </c>
      <c r="BZ2" s="3">
        <f t="shared" si="1"/>
        <v>77</v>
      </c>
      <c r="CA2" s="3">
        <f t="shared" si="1"/>
        <v>78</v>
      </c>
      <c r="CB2" s="3">
        <f t="shared" si="1"/>
        <v>79</v>
      </c>
      <c r="CC2" s="3">
        <f t="shared" si="1"/>
        <v>80</v>
      </c>
      <c r="CD2" s="3">
        <f t="shared" si="1"/>
        <v>81</v>
      </c>
      <c r="CE2" s="3">
        <f t="shared" si="1"/>
        <v>82</v>
      </c>
      <c r="CF2" s="3">
        <f t="shared" si="1"/>
        <v>83</v>
      </c>
      <c r="CG2" s="3">
        <f t="shared" si="1"/>
        <v>84</v>
      </c>
      <c r="CH2" s="3">
        <f t="shared" si="1"/>
        <v>85</v>
      </c>
      <c r="CI2" s="3">
        <f t="shared" si="1"/>
        <v>86</v>
      </c>
      <c r="CJ2" s="3">
        <f t="shared" si="1"/>
        <v>87</v>
      </c>
      <c r="CK2" s="3">
        <f t="shared" si="1"/>
        <v>88</v>
      </c>
      <c r="CL2" s="3">
        <f t="shared" si="1"/>
        <v>89</v>
      </c>
      <c r="CM2" s="3">
        <f t="shared" si="1"/>
        <v>90</v>
      </c>
      <c r="CN2" s="3">
        <f t="shared" si="1"/>
        <v>91</v>
      </c>
      <c r="CO2" s="3">
        <f t="shared" si="1"/>
        <v>92</v>
      </c>
      <c r="CP2" s="3">
        <f t="shared" si="1"/>
        <v>93</v>
      </c>
      <c r="CQ2" s="3">
        <f t="shared" si="1"/>
        <v>94</v>
      </c>
      <c r="CR2" s="3">
        <f t="shared" si="1"/>
        <v>95</v>
      </c>
      <c r="CS2" s="3">
        <f t="shared" si="1"/>
        <v>96</v>
      </c>
      <c r="CT2" s="3">
        <f t="shared" si="1"/>
        <v>97</v>
      </c>
      <c r="CU2" s="3">
        <f t="shared" si="1"/>
        <v>98</v>
      </c>
      <c r="CV2" s="3">
        <f t="shared" si="1"/>
        <v>99</v>
      </c>
      <c r="CW2" s="3">
        <f t="shared" si="1"/>
        <v>100</v>
      </c>
      <c r="CX2" s="3">
        <f t="shared" si="1"/>
        <v>101</v>
      </c>
      <c r="CY2" s="3">
        <f t="shared" si="1"/>
        <v>102</v>
      </c>
      <c r="CZ2" s="3">
        <f t="shared" si="1"/>
        <v>103</v>
      </c>
      <c r="DA2" s="3">
        <f t="shared" si="1"/>
        <v>104</v>
      </c>
      <c r="DB2" s="3">
        <f t="shared" si="1"/>
        <v>105</v>
      </c>
      <c r="DC2" s="3">
        <f t="shared" si="1"/>
        <v>106</v>
      </c>
      <c r="DD2" s="3">
        <f t="shared" si="1"/>
        <v>107</v>
      </c>
      <c r="DE2" s="3">
        <f t="shared" si="1"/>
        <v>108</v>
      </c>
      <c r="DF2" s="3">
        <f t="shared" si="1"/>
        <v>109</v>
      </c>
      <c r="DG2" s="3">
        <f t="shared" si="1"/>
        <v>110</v>
      </c>
      <c r="DH2" s="3">
        <f t="shared" si="1"/>
        <v>111</v>
      </c>
      <c r="DI2" s="3">
        <f t="shared" si="1"/>
        <v>112</v>
      </c>
      <c r="DJ2" s="3">
        <f t="shared" si="1"/>
        <v>113</v>
      </c>
      <c r="DK2" s="3">
        <f t="shared" si="1"/>
        <v>114</v>
      </c>
      <c r="DL2" s="3">
        <f t="shared" si="1"/>
        <v>115</v>
      </c>
      <c r="DM2" s="3">
        <f t="shared" si="1"/>
        <v>116</v>
      </c>
      <c r="DN2" s="3">
        <f t="shared" si="1"/>
        <v>117</v>
      </c>
      <c r="DO2" s="3">
        <f t="shared" si="1"/>
        <v>118</v>
      </c>
      <c r="DP2" s="3">
        <f t="shared" si="1"/>
        <v>119</v>
      </c>
      <c r="DQ2" s="3">
        <f t="shared" si="1"/>
        <v>120</v>
      </c>
      <c r="DR2" s="3">
        <f t="shared" si="1"/>
        <v>121</v>
      </c>
      <c r="DS2" s="3">
        <f t="shared" si="1"/>
        <v>122</v>
      </c>
      <c r="DT2" s="3">
        <f t="shared" si="1"/>
        <v>123</v>
      </c>
      <c r="DU2" s="3">
        <f t="shared" si="1"/>
        <v>124</v>
      </c>
      <c r="DV2" s="3">
        <f t="shared" si="1"/>
        <v>125</v>
      </c>
      <c r="DW2" s="3">
        <f t="shared" si="1"/>
        <v>126</v>
      </c>
      <c r="DX2" s="3">
        <f t="shared" si="1"/>
        <v>127</v>
      </c>
      <c r="DY2" s="3">
        <f t="shared" si="1"/>
        <v>128</v>
      </c>
      <c r="DZ2" s="3">
        <f t="shared" si="1"/>
        <v>129</v>
      </c>
      <c r="EA2" s="3">
        <f t="shared" si="1"/>
        <v>130</v>
      </c>
      <c r="EB2" s="3">
        <f t="shared" si="1"/>
        <v>131</v>
      </c>
      <c r="EC2" s="3">
        <f t="shared" si="1"/>
        <v>132</v>
      </c>
      <c r="ED2" s="3">
        <f t="shared" si="1"/>
        <v>133</v>
      </c>
      <c r="EE2" s="3">
        <f t="shared" si="1"/>
        <v>134</v>
      </c>
      <c r="EF2" s="3">
        <f t="shared" ref="EF2:EO2" si="2">COLUMN()-1</f>
        <v>135</v>
      </c>
      <c r="EG2" s="3">
        <f t="shared" si="2"/>
        <v>136</v>
      </c>
      <c r="EH2" s="3">
        <f t="shared" si="2"/>
        <v>137</v>
      </c>
      <c r="EI2" s="3">
        <f t="shared" si="2"/>
        <v>138</v>
      </c>
      <c r="EJ2" s="3">
        <f t="shared" si="2"/>
        <v>139</v>
      </c>
      <c r="EK2" s="3">
        <f t="shared" si="2"/>
        <v>140</v>
      </c>
      <c r="EL2" s="3">
        <f t="shared" si="2"/>
        <v>141</v>
      </c>
      <c r="EM2" s="3">
        <f t="shared" si="2"/>
        <v>142</v>
      </c>
      <c r="EN2" s="3">
        <f t="shared" si="2"/>
        <v>143</v>
      </c>
      <c r="EO2" s="3">
        <f t="shared" si="2"/>
        <v>144</v>
      </c>
    </row>
    <row r="3" spans="1:145">
      <c r="A3" s="3" t="s">
        <v>61</v>
      </c>
      <c r="B3" s="4" t="s">
        <v>62</v>
      </c>
      <c r="C3" s="4" t="s">
        <v>63</v>
      </c>
      <c r="D3" s="4" t="s">
        <v>64</v>
      </c>
      <c r="E3" s="4" t="s">
        <v>65</v>
      </c>
      <c r="F3" s="4" t="s">
        <v>66</v>
      </c>
      <c r="G3" s="4" t="s">
        <v>67</v>
      </c>
      <c r="H3" s="78" t="s">
        <v>68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6" t="s">
        <v>25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38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>
      <c r="A4" s="3" t="s">
        <v>69</v>
      </c>
      <c r="B4" s="5"/>
      <c r="C4" s="5"/>
      <c r="D4" s="5"/>
      <c r="E4" s="5"/>
      <c r="F4" s="5"/>
      <c r="G4" s="5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70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71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72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73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74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75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76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77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78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79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80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>
      <c r="A5" s="3" t="s">
        <v>81</v>
      </c>
      <c r="B5" s="6"/>
      <c r="C5" s="6"/>
      <c r="D5" s="6"/>
      <c r="E5" s="6"/>
      <c r="F5" s="6"/>
      <c r="G5" s="6"/>
      <c r="H5" s="7" t="s">
        <v>82</v>
      </c>
      <c r="I5" s="7" t="s">
        <v>83</v>
      </c>
      <c r="J5" s="7" t="s">
        <v>84</v>
      </c>
      <c r="K5" s="7" t="s">
        <v>85</v>
      </c>
      <c r="L5" s="7" t="s">
        <v>86</v>
      </c>
      <c r="M5" s="7" t="s">
        <v>5</v>
      </c>
      <c r="N5" s="7" t="s">
        <v>87</v>
      </c>
      <c r="O5" s="7" t="s">
        <v>88</v>
      </c>
      <c r="P5" s="7" t="s">
        <v>89</v>
      </c>
      <c r="Q5" s="7" t="s">
        <v>90</v>
      </c>
      <c r="R5" s="7" t="s">
        <v>91</v>
      </c>
      <c r="S5" s="7" t="s">
        <v>92</v>
      </c>
      <c r="T5" s="7" t="s">
        <v>93</v>
      </c>
      <c r="U5" s="7" t="s">
        <v>94</v>
      </c>
      <c r="V5" s="7" t="s">
        <v>95</v>
      </c>
      <c r="W5" s="7" t="s">
        <v>96</v>
      </c>
      <c r="X5" s="7" t="s">
        <v>97</v>
      </c>
      <c r="Y5" s="7" t="s">
        <v>98</v>
      </c>
      <c r="Z5" s="7" t="s">
        <v>99</v>
      </c>
      <c r="AA5" s="7" t="s">
        <v>100</v>
      </c>
      <c r="AB5" s="7" t="s">
        <v>101</v>
      </c>
      <c r="AC5" s="7" t="s">
        <v>102</v>
      </c>
      <c r="AD5" s="7" t="s">
        <v>103</v>
      </c>
      <c r="AE5" s="7" t="s">
        <v>104</v>
      </c>
      <c r="AF5" s="7" t="s">
        <v>105</v>
      </c>
      <c r="AG5" s="7" t="s">
        <v>106</v>
      </c>
      <c r="AH5" s="7" t="s">
        <v>107</v>
      </c>
      <c r="AI5" s="7" t="s">
        <v>46</v>
      </c>
      <c r="AJ5" s="7" t="s">
        <v>98</v>
      </c>
      <c r="AK5" s="7" t="s">
        <v>99</v>
      </c>
      <c r="AL5" s="7" t="s">
        <v>100</v>
      </c>
      <c r="AM5" s="7" t="s">
        <v>101</v>
      </c>
      <c r="AN5" s="7" t="s">
        <v>102</v>
      </c>
      <c r="AO5" s="7" t="s">
        <v>103</v>
      </c>
      <c r="AP5" s="7" t="s">
        <v>104</v>
      </c>
      <c r="AQ5" s="7" t="s">
        <v>105</v>
      </c>
      <c r="AR5" s="7" t="s">
        <v>106</v>
      </c>
      <c r="AS5" s="7" t="s">
        <v>107</v>
      </c>
      <c r="AT5" s="7" t="s">
        <v>46</v>
      </c>
      <c r="AU5" s="7" t="s">
        <v>98</v>
      </c>
      <c r="AV5" s="7" t="s">
        <v>99</v>
      </c>
      <c r="AW5" s="7" t="s">
        <v>100</v>
      </c>
      <c r="AX5" s="7" t="s">
        <v>101</v>
      </c>
      <c r="AY5" s="7" t="s">
        <v>102</v>
      </c>
      <c r="AZ5" s="7" t="s">
        <v>103</v>
      </c>
      <c r="BA5" s="7" t="s">
        <v>104</v>
      </c>
      <c r="BB5" s="7" t="s">
        <v>105</v>
      </c>
      <c r="BC5" s="7" t="s">
        <v>106</v>
      </c>
      <c r="BD5" s="7" t="s">
        <v>107</v>
      </c>
      <c r="BE5" s="7" t="s">
        <v>46</v>
      </c>
      <c r="BF5" s="7" t="s">
        <v>98</v>
      </c>
      <c r="BG5" s="7" t="s">
        <v>99</v>
      </c>
      <c r="BH5" s="7" t="s">
        <v>100</v>
      </c>
      <c r="BI5" s="7" t="s">
        <v>101</v>
      </c>
      <c r="BJ5" s="7" t="s">
        <v>102</v>
      </c>
      <c r="BK5" s="7" t="s">
        <v>103</v>
      </c>
      <c r="BL5" s="7" t="s">
        <v>104</v>
      </c>
      <c r="BM5" s="7" t="s">
        <v>105</v>
      </c>
      <c r="BN5" s="7" t="s">
        <v>106</v>
      </c>
      <c r="BO5" s="7" t="s">
        <v>107</v>
      </c>
      <c r="BP5" s="7" t="s">
        <v>46</v>
      </c>
      <c r="BQ5" s="7" t="s">
        <v>98</v>
      </c>
      <c r="BR5" s="7" t="s">
        <v>99</v>
      </c>
      <c r="BS5" s="7" t="s">
        <v>100</v>
      </c>
      <c r="BT5" s="7" t="s">
        <v>101</v>
      </c>
      <c r="BU5" s="7" t="s">
        <v>102</v>
      </c>
      <c r="BV5" s="7" t="s">
        <v>103</v>
      </c>
      <c r="BW5" s="7" t="s">
        <v>104</v>
      </c>
      <c r="BX5" s="7" t="s">
        <v>105</v>
      </c>
      <c r="BY5" s="7" t="s">
        <v>106</v>
      </c>
      <c r="BZ5" s="7" t="s">
        <v>107</v>
      </c>
      <c r="CA5" s="7" t="s">
        <v>46</v>
      </c>
      <c r="CB5" s="7" t="s">
        <v>98</v>
      </c>
      <c r="CC5" s="7" t="s">
        <v>99</v>
      </c>
      <c r="CD5" s="7" t="s">
        <v>100</v>
      </c>
      <c r="CE5" s="7" t="s">
        <v>101</v>
      </c>
      <c r="CF5" s="7" t="s">
        <v>102</v>
      </c>
      <c r="CG5" s="7" t="s">
        <v>103</v>
      </c>
      <c r="CH5" s="7" t="s">
        <v>104</v>
      </c>
      <c r="CI5" s="7" t="s">
        <v>105</v>
      </c>
      <c r="CJ5" s="7" t="s">
        <v>106</v>
      </c>
      <c r="CK5" s="7" t="s">
        <v>107</v>
      </c>
      <c r="CL5" s="7" t="s">
        <v>46</v>
      </c>
      <c r="CM5" s="7" t="s">
        <v>98</v>
      </c>
      <c r="CN5" s="7" t="s">
        <v>99</v>
      </c>
      <c r="CO5" s="7" t="s">
        <v>100</v>
      </c>
      <c r="CP5" s="7" t="s">
        <v>101</v>
      </c>
      <c r="CQ5" s="7" t="s">
        <v>102</v>
      </c>
      <c r="CR5" s="7" t="s">
        <v>103</v>
      </c>
      <c r="CS5" s="7" t="s">
        <v>104</v>
      </c>
      <c r="CT5" s="7" t="s">
        <v>105</v>
      </c>
      <c r="CU5" s="7" t="s">
        <v>106</v>
      </c>
      <c r="CV5" s="7" t="s">
        <v>107</v>
      </c>
      <c r="CW5" s="7" t="s">
        <v>46</v>
      </c>
      <c r="CX5" s="7" t="s">
        <v>98</v>
      </c>
      <c r="CY5" s="7" t="s">
        <v>99</v>
      </c>
      <c r="CZ5" s="7" t="s">
        <v>100</v>
      </c>
      <c r="DA5" s="7" t="s">
        <v>101</v>
      </c>
      <c r="DB5" s="7" t="s">
        <v>102</v>
      </c>
      <c r="DC5" s="7" t="s">
        <v>103</v>
      </c>
      <c r="DD5" s="7" t="s">
        <v>104</v>
      </c>
      <c r="DE5" s="7" t="s">
        <v>105</v>
      </c>
      <c r="DF5" s="7" t="s">
        <v>106</v>
      </c>
      <c r="DG5" s="7" t="s">
        <v>107</v>
      </c>
      <c r="DH5" s="7" t="s">
        <v>46</v>
      </c>
      <c r="DI5" s="7" t="s">
        <v>98</v>
      </c>
      <c r="DJ5" s="7" t="s">
        <v>99</v>
      </c>
      <c r="DK5" s="7" t="s">
        <v>100</v>
      </c>
      <c r="DL5" s="7" t="s">
        <v>101</v>
      </c>
      <c r="DM5" s="7" t="s">
        <v>102</v>
      </c>
      <c r="DN5" s="7" t="s">
        <v>103</v>
      </c>
      <c r="DO5" s="7" t="s">
        <v>104</v>
      </c>
      <c r="DP5" s="7" t="s">
        <v>105</v>
      </c>
      <c r="DQ5" s="7" t="s">
        <v>106</v>
      </c>
      <c r="DR5" s="7" t="s">
        <v>107</v>
      </c>
      <c r="DS5" s="7" t="s">
        <v>46</v>
      </c>
      <c r="DT5" s="7" t="s">
        <v>98</v>
      </c>
      <c r="DU5" s="7" t="s">
        <v>99</v>
      </c>
      <c r="DV5" s="7" t="s">
        <v>100</v>
      </c>
      <c r="DW5" s="7" t="s">
        <v>101</v>
      </c>
      <c r="DX5" s="7" t="s">
        <v>102</v>
      </c>
      <c r="DY5" s="7" t="s">
        <v>103</v>
      </c>
      <c r="DZ5" s="7" t="s">
        <v>104</v>
      </c>
      <c r="EA5" s="7" t="s">
        <v>105</v>
      </c>
      <c r="EB5" s="7" t="s">
        <v>106</v>
      </c>
      <c r="EC5" s="7" t="s">
        <v>107</v>
      </c>
      <c r="ED5" s="7" t="s">
        <v>46</v>
      </c>
      <c r="EE5" s="7" t="s">
        <v>98</v>
      </c>
      <c r="EF5" s="7" t="s">
        <v>99</v>
      </c>
      <c r="EG5" s="7" t="s">
        <v>100</v>
      </c>
      <c r="EH5" s="7" t="s">
        <v>101</v>
      </c>
      <c r="EI5" s="7" t="s">
        <v>102</v>
      </c>
      <c r="EJ5" s="7" t="s">
        <v>103</v>
      </c>
      <c r="EK5" s="7" t="s">
        <v>104</v>
      </c>
      <c r="EL5" s="7" t="s">
        <v>105</v>
      </c>
      <c r="EM5" s="7" t="s">
        <v>106</v>
      </c>
      <c r="EN5" s="7" t="s">
        <v>107</v>
      </c>
      <c r="EO5" s="7" t="s">
        <v>46</v>
      </c>
    </row>
    <row r="6" spans="1:145" s="1" customFormat="1">
      <c r="A6" s="3" t="s">
        <v>108</v>
      </c>
      <c r="B6" s="8">
        <f>B7</f>
        <v>2016</v>
      </c>
      <c r="C6" s="8">
        <f t="shared" ref="C6:X6" si="3">C7</f>
        <v>313289</v>
      </c>
      <c r="D6" s="8">
        <f t="shared" si="3"/>
        <v>47</v>
      </c>
      <c r="E6" s="8">
        <f t="shared" si="3"/>
        <v>17</v>
      </c>
      <c r="F6" s="8">
        <f t="shared" si="3"/>
        <v>5</v>
      </c>
      <c r="G6" s="8">
        <f t="shared" si="3"/>
        <v>0</v>
      </c>
      <c r="H6" s="8" t="str">
        <f t="shared" si="3"/>
        <v>鳥取県　智頭町</v>
      </c>
      <c r="I6" s="8" t="str">
        <f t="shared" si="3"/>
        <v>法非適用</v>
      </c>
      <c r="J6" s="8" t="str">
        <f t="shared" si="3"/>
        <v>下水道事業</v>
      </c>
      <c r="K6" s="8" t="str">
        <f t="shared" si="3"/>
        <v>農業集落排水</v>
      </c>
      <c r="L6" s="8" t="str">
        <f t="shared" si="3"/>
        <v>F2</v>
      </c>
      <c r="M6" s="8">
        <f t="shared" si="3"/>
        <v>0</v>
      </c>
      <c r="N6" s="12" t="str">
        <f t="shared" si="3"/>
        <v>-</v>
      </c>
      <c r="O6" s="12" t="str">
        <f t="shared" si="3"/>
        <v>該当数値なし</v>
      </c>
      <c r="P6" s="12">
        <f t="shared" si="3"/>
        <v>45.01</v>
      </c>
      <c r="Q6" s="12">
        <f t="shared" si="3"/>
        <v>100</v>
      </c>
      <c r="R6" s="12">
        <f t="shared" si="3"/>
        <v>4320</v>
      </c>
      <c r="S6" s="12">
        <f t="shared" si="3"/>
        <v>7398</v>
      </c>
      <c r="T6" s="12">
        <f t="shared" si="3"/>
        <v>224.7</v>
      </c>
      <c r="U6" s="12">
        <f t="shared" si="3"/>
        <v>32.92</v>
      </c>
      <c r="V6" s="12">
        <f t="shared" si="3"/>
        <v>3313</v>
      </c>
      <c r="W6" s="12">
        <f t="shared" si="3"/>
        <v>5.2</v>
      </c>
      <c r="X6" s="12">
        <f t="shared" si="3"/>
        <v>637.12</v>
      </c>
      <c r="Y6" s="16">
        <f>IF(Y7="",NA(),Y7)</f>
        <v>40.479999999999997</v>
      </c>
      <c r="Z6" s="16">
        <f t="shared" ref="Z6:AH6" si="4">IF(Z7="",NA(),Z7)</f>
        <v>33.33</v>
      </c>
      <c r="AA6" s="16">
        <f t="shared" si="4"/>
        <v>33.75</v>
      </c>
      <c r="AB6" s="16">
        <f t="shared" si="4"/>
        <v>34.159999999999997</v>
      </c>
      <c r="AC6" s="16">
        <f t="shared" si="4"/>
        <v>62.12</v>
      </c>
      <c r="AD6" s="12" t="e">
        <f t="shared" si="4"/>
        <v>#N/A</v>
      </c>
      <c r="AE6" s="12" t="e">
        <f t="shared" si="4"/>
        <v>#N/A</v>
      </c>
      <c r="AF6" s="12" t="e">
        <f t="shared" si="4"/>
        <v>#N/A</v>
      </c>
      <c r="AG6" s="12" t="e">
        <f t="shared" si="4"/>
        <v>#N/A</v>
      </c>
      <c r="AH6" s="12" t="e">
        <f t="shared" si="4"/>
        <v>#N/A</v>
      </c>
      <c r="AI6" s="12" t="str">
        <f>IF(AI7="","",IF(AI7="-","【-】","【"&amp;SUBSTITUTE(TEXT(AI7,"#,##0.00"),"-","△")&amp;"】"))</f>
        <v/>
      </c>
      <c r="AJ6" s="12" t="e">
        <f>IF(AJ7="",NA(),AJ7)</f>
        <v>#N/A</v>
      </c>
      <c r="AK6" s="12" t="e">
        <f t="shared" ref="AK6:AS6" si="5">IF(AK7="",NA(),AK7)</f>
        <v>#N/A</v>
      </c>
      <c r="AL6" s="12" t="e">
        <f t="shared" si="5"/>
        <v>#N/A</v>
      </c>
      <c r="AM6" s="12" t="e">
        <f t="shared" si="5"/>
        <v>#N/A</v>
      </c>
      <c r="AN6" s="12" t="e">
        <f t="shared" si="5"/>
        <v>#N/A</v>
      </c>
      <c r="AO6" s="12" t="e">
        <f t="shared" si="5"/>
        <v>#N/A</v>
      </c>
      <c r="AP6" s="12" t="e">
        <f t="shared" si="5"/>
        <v>#N/A</v>
      </c>
      <c r="AQ6" s="12" t="e">
        <f t="shared" si="5"/>
        <v>#N/A</v>
      </c>
      <c r="AR6" s="12" t="e">
        <f t="shared" si="5"/>
        <v>#N/A</v>
      </c>
      <c r="AS6" s="12" t="e">
        <f t="shared" si="5"/>
        <v>#N/A</v>
      </c>
      <c r="AT6" s="12" t="str">
        <f>IF(AT7="","",IF(AT7="-","【-】","【"&amp;SUBSTITUTE(TEXT(AT7,"#,##0.00"),"-","△")&amp;"】"))</f>
        <v/>
      </c>
      <c r="AU6" s="12" t="e">
        <f>IF(AU7="",NA(),AU7)</f>
        <v>#N/A</v>
      </c>
      <c r="AV6" s="12" t="e">
        <f t="shared" ref="AV6:BD6" si="6">IF(AV7="",NA(),AV7)</f>
        <v>#N/A</v>
      </c>
      <c r="AW6" s="12" t="e">
        <f t="shared" si="6"/>
        <v>#N/A</v>
      </c>
      <c r="AX6" s="12" t="e">
        <f t="shared" si="6"/>
        <v>#N/A</v>
      </c>
      <c r="AY6" s="12" t="e">
        <f t="shared" si="6"/>
        <v>#N/A</v>
      </c>
      <c r="AZ6" s="12" t="e">
        <f t="shared" si="6"/>
        <v>#N/A</v>
      </c>
      <c r="BA6" s="12" t="e">
        <f t="shared" si="6"/>
        <v>#N/A</v>
      </c>
      <c r="BB6" s="12" t="e">
        <f t="shared" si="6"/>
        <v>#N/A</v>
      </c>
      <c r="BC6" s="12" t="e">
        <f t="shared" si="6"/>
        <v>#N/A</v>
      </c>
      <c r="BD6" s="12" t="e">
        <f t="shared" si="6"/>
        <v>#N/A</v>
      </c>
      <c r="BE6" s="12" t="str">
        <f>IF(BE7="","",IF(BE7="-","【-】","【"&amp;SUBSTITUTE(TEXT(BE7,"#,##0.00"),"-","△")&amp;"】"))</f>
        <v/>
      </c>
      <c r="BF6" s="16">
        <f>IF(BF7="",NA(),BF7)</f>
        <v>4321.13</v>
      </c>
      <c r="BG6" s="16">
        <f t="shared" ref="BG6:BO6" si="7">IF(BG7="",NA(),BG7)</f>
        <v>4661.2299999999996</v>
      </c>
      <c r="BH6" s="16">
        <f t="shared" si="7"/>
        <v>4035.01</v>
      </c>
      <c r="BI6" s="16">
        <f t="shared" si="7"/>
        <v>2170.14</v>
      </c>
      <c r="BJ6" s="16">
        <f t="shared" si="7"/>
        <v>464.97</v>
      </c>
      <c r="BK6" s="16">
        <f t="shared" si="7"/>
        <v>1197.82</v>
      </c>
      <c r="BL6" s="16">
        <f t="shared" si="7"/>
        <v>1126.77</v>
      </c>
      <c r="BM6" s="16">
        <f t="shared" si="7"/>
        <v>1044.8</v>
      </c>
      <c r="BN6" s="16">
        <f t="shared" si="7"/>
        <v>1081.8</v>
      </c>
      <c r="BO6" s="16">
        <f t="shared" si="7"/>
        <v>974.93</v>
      </c>
      <c r="BP6" s="12" t="str">
        <f>IF(BP7="","",IF(BP7="-","【-】","【"&amp;SUBSTITUTE(TEXT(BP7,"#,##0.00"),"-","△")&amp;"】"))</f>
        <v>【914.53】</v>
      </c>
      <c r="BQ6" s="16">
        <f>IF(BQ7="",NA(),BQ7)</f>
        <v>20.29</v>
      </c>
      <c r="BR6" s="16">
        <f t="shared" ref="BR6:BZ6" si="8">IF(BR7="",NA(),BR7)</f>
        <v>21.33</v>
      </c>
      <c r="BS6" s="16">
        <f t="shared" si="8"/>
        <v>51.97</v>
      </c>
      <c r="BT6" s="16">
        <f t="shared" si="8"/>
        <v>42.88</v>
      </c>
      <c r="BU6" s="16">
        <f t="shared" si="8"/>
        <v>69.72</v>
      </c>
      <c r="BV6" s="16">
        <f t="shared" si="8"/>
        <v>51.03</v>
      </c>
      <c r="BW6" s="16">
        <f t="shared" si="8"/>
        <v>50.9</v>
      </c>
      <c r="BX6" s="16">
        <f t="shared" si="8"/>
        <v>50.82</v>
      </c>
      <c r="BY6" s="16">
        <f t="shared" si="8"/>
        <v>52.19</v>
      </c>
      <c r="BZ6" s="16">
        <f t="shared" si="8"/>
        <v>55.32</v>
      </c>
      <c r="CA6" s="12" t="str">
        <f>IF(CA7="","",IF(CA7="-","【-】","【"&amp;SUBSTITUTE(TEXT(CA7,"#,##0.00"),"-","△")&amp;"】"))</f>
        <v>【55.73】</v>
      </c>
      <c r="CB6" s="16">
        <f>IF(CB7="",NA(),CB7)</f>
        <v>893.65</v>
      </c>
      <c r="CC6" s="16">
        <f t="shared" ref="CC6:CK6" si="9">IF(CC7="",NA(),CC7)</f>
        <v>806.25</v>
      </c>
      <c r="CD6" s="16">
        <f t="shared" si="9"/>
        <v>336.34</v>
      </c>
      <c r="CE6" s="16">
        <f t="shared" si="9"/>
        <v>403.06</v>
      </c>
      <c r="CF6" s="16">
        <f t="shared" si="9"/>
        <v>267.89</v>
      </c>
      <c r="CG6" s="16">
        <f t="shared" si="9"/>
        <v>289.60000000000002</v>
      </c>
      <c r="CH6" s="16">
        <f t="shared" si="9"/>
        <v>293.27</v>
      </c>
      <c r="CI6" s="16">
        <f t="shared" si="9"/>
        <v>300.52</v>
      </c>
      <c r="CJ6" s="16">
        <f t="shared" si="9"/>
        <v>296.14</v>
      </c>
      <c r="CK6" s="16">
        <f t="shared" si="9"/>
        <v>283.17</v>
      </c>
      <c r="CL6" s="12" t="str">
        <f>IF(CL7="","",IF(CL7="-","【-】","【"&amp;SUBSTITUTE(TEXT(CL7,"#,##0.00"),"-","△")&amp;"】"))</f>
        <v>【276.78】</v>
      </c>
      <c r="CM6" s="16">
        <f>IF(CM7="",NA(),CM7)</f>
        <v>47.8</v>
      </c>
      <c r="CN6" s="16">
        <f t="shared" ref="CN6:CV6" si="10">IF(CN7="",NA(),CN7)</f>
        <v>50.83</v>
      </c>
      <c r="CO6" s="16">
        <f t="shared" si="10"/>
        <v>42.62</v>
      </c>
      <c r="CP6" s="16">
        <f t="shared" si="10"/>
        <v>42.73</v>
      </c>
      <c r="CQ6" s="16">
        <f t="shared" si="10"/>
        <v>43.17</v>
      </c>
      <c r="CR6" s="16">
        <f t="shared" si="10"/>
        <v>54.74</v>
      </c>
      <c r="CS6" s="16">
        <f t="shared" si="10"/>
        <v>53.78</v>
      </c>
      <c r="CT6" s="16">
        <f t="shared" si="10"/>
        <v>53.24</v>
      </c>
      <c r="CU6" s="16">
        <f t="shared" si="10"/>
        <v>52.31</v>
      </c>
      <c r="CV6" s="16">
        <f t="shared" si="10"/>
        <v>60.65</v>
      </c>
      <c r="CW6" s="12" t="str">
        <f>IF(CW7="","",IF(CW7="-","【-】","【"&amp;SUBSTITUTE(TEXT(CW7,"#,##0.00"),"-","△")&amp;"】"))</f>
        <v>【59.15】</v>
      </c>
      <c r="CX6" s="16">
        <f>IF(CX7="",NA(),CX7)</f>
        <v>82.04</v>
      </c>
      <c r="CY6" s="16">
        <f t="shared" ref="CY6:DG6" si="11">IF(CY7="",NA(),CY7)</f>
        <v>85.09</v>
      </c>
      <c r="CZ6" s="16">
        <f t="shared" si="11"/>
        <v>74.06</v>
      </c>
      <c r="DA6" s="16">
        <f t="shared" si="11"/>
        <v>75.88</v>
      </c>
      <c r="DB6" s="16">
        <f t="shared" si="11"/>
        <v>76.88</v>
      </c>
      <c r="DC6" s="16">
        <f t="shared" si="11"/>
        <v>83.88</v>
      </c>
      <c r="DD6" s="16">
        <f t="shared" si="11"/>
        <v>84.06</v>
      </c>
      <c r="DE6" s="16">
        <f t="shared" si="11"/>
        <v>84.07</v>
      </c>
      <c r="DF6" s="16">
        <f t="shared" si="11"/>
        <v>84.32</v>
      </c>
      <c r="DG6" s="16">
        <f t="shared" si="11"/>
        <v>84.58</v>
      </c>
      <c r="DH6" s="12" t="str">
        <f>IF(DH7="","",IF(DH7="-","【-】","【"&amp;SUBSTITUTE(TEXT(DH7,"#,##0.00"),"-","△")&amp;"】"))</f>
        <v>【85.01】</v>
      </c>
      <c r="DI6" s="12" t="e">
        <f>IF(DI7="",NA(),DI7)</f>
        <v>#N/A</v>
      </c>
      <c r="DJ6" s="12" t="e">
        <f t="shared" ref="DJ6:DR6" si="12">IF(DJ7="",NA(),DJ7)</f>
        <v>#N/A</v>
      </c>
      <c r="DK6" s="12" t="e">
        <f t="shared" si="12"/>
        <v>#N/A</v>
      </c>
      <c r="DL6" s="12" t="e">
        <f t="shared" si="12"/>
        <v>#N/A</v>
      </c>
      <c r="DM6" s="12" t="e">
        <f t="shared" si="12"/>
        <v>#N/A</v>
      </c>
      <c r="DN6" s="12" t="e">
        <f t="shared" si="12"/>
        <v>#N/A</v>
      </c>
      <c r="DO6" s="12" t="e">
        <f t="shared" si="12"/>
        <v>#N/A</v>
      </c>
      <c r="DP6" s="12" t="e">
        <f t="shared" si="12"/>
        <v>#N/A</v>
      </c>
      <c r="DQ6" s="12" t="e">
        <f t="shared" si="12"/>
        <v>#N/A</v>
      </c>
      <c r="DR6" s="12" t="e">
        <f t="shared" si="12"/>
        <v>#N/A</v>
      </c>
      <c r="DS6" s="12" t="str">
        <f>IF(DS7="","",IF(DS7="-","【-】","【"&amp;SUBSTITUTE(TEXT(DS7,"#,##0.00"),"-","△")&amp;"】"))</f>
        <v/>
      </c>
      <c r="DT6" s="12" t="e">
        <f>IF(DT7="",NA(),DT7)</f>
        <v>#N/A</v>
      </c>
      <c r="DU6" s="12" t="e">
        <f t="shared" ref="DU6:EC6" si="13">IF(DU7="",NA(),DU7)</f>
        <v>#N/A</v>
      </c>
      <c r="DV6" s="12" t="e">
        <f t="shared" si="13"/>
        <v>#N/A</v>
      </c>
      <c r="DW6" s="12" t="e">
        <f t="shared" si="13"/>
        <v>#N/A</v>
      </c>
      <c r="DX6" s="12" t="e">
        <f t="shared" si="13"/>
        <v>#N/A</v>
      </c>
      <c r="DY6" s="12" t="e">
        <f t="shared" si="13"/>
        <v>#N/A</v>
      </c>
      <c r="DZ6" s="12" t="e">
        <f t="shared" si="13"/>
        <v>#N/A</v>
      </c>
      <c r="EA6" s="12" t="e">
        <f t="shared" si="13"/>
        <v>#N/A</v>
      </c>
      <c r="EB6" s="12" t="e">
        <f t="shared" si="13"/>
        <v>#N/A</v>
      </c>
      <c r="EC6" s="12" t="e">
        <f t="shared" si="13"/>
        <v>#N/A</v>
      </c>
      <c r="ED6" s="12" t="str">
        <f>IF(ED7="","",IF(ED7="-","【-】","【"&amp;SUBSTITUTE(TEXT(ED7,"#,##0.00"),"-","△")&amp;"】"))</f>
        <v/>
      </c>
      <c r="EE6" s="12">
        <f>IF(EE7="",NA(),EE7)</f>
        <v>0</v>
      </c>
      <c r="EF6" s="12">
        <f t="shared" ref="EF6:EN6" si="14">IF(EF7="",NA(),EF7)</f>
        <v>0</v>
      </c>
      <c r="EG6" s="12">
        <f t="shared" si="14"/>
        <v>0</v>
      </c>
      <c r="EH6" s="12">
        <f t="shared" si="14"/>
        <v>0</v>
      </c>
      <c r="EI6" s="12">
        <f t="shared" si="14"/>
        <v>0</v>
      </c>
      <c r="EJ6" s="16">
        <f t="shared" si="14"/>
        <v>0.04</v>
      </c>
      <c r="EK6" s="16">
        <f t="shared" si="14"/>
        <v>0.03</v>
      </c>
      <c r="EL6" s="16">
        <f t="shared" si="14"/>
        <v>0.02</v>
      </c>
      <c r="EM6" s="16">
        <f t="shared" si="14"/>
        <v>0.01</v>
      </c>
      <c r="EN6" s="16">
        <f t="shared" si="14"/>
        <v>2.0499999999999998</v>
      </c>
      <c r="EO6" s="12" t="str">
        <f>IF(EO7="","",IF(EO7="-","【-】","【"&amp;SUBSTITUTE(TEXT(EO7,"#,##0.00"),"-","△")&amp;"】"))</f>
        <v>【1.58】</v>
      </c>
    </row>
    <row r="7" spans="1:145" s="1" customFormat="1">
      <c r="A7" s="3"/>
      <c r="B7" s="9">
        <v>2016</v>
      </c>
      <c r="C7" s="9">
        <v>313289</v>
      </c>
      <c r="D7" s="9">
        <v>47</v>
      </c>
      <c r="E7" s="9">
        <v>17</v>
      </c>
      <c r="F7" s="9">
        <v>5</v>
      </c>
      <c r="G7" s="9">
        <v>0</v>
      </c>
      <c r="H7" s="9" t="s">
        <v>109</v>
      </c>
      <c r="I7" s="9" t="s">
        <v>110</v>
      </c>
      <c r="J7" s="9" t="s">
        <v>111</v>
      </c>
      <c r="K7" s="9" t="s">
        <v>112</v>
      </c>
      <c r="L7" s="9" t="s">
        <v>113</v>
      </c>
      <c r="M7" s="9"/>
      <c r="N7" s="13" t="s">
        <v>58</v>
      </c>
      <c r="O7" s="13" t="s">
        <v>114</v>
      </c>
      <c r="P7" s="13">
        <v>45.01</v>
      </c>
      <c r="Q7" s="13">
        <v>100</v>
      </c>
      <c r="R7" s="13">
        <v>4320</v>
      </c>
      <c r="S7" s="13">
        <v>7398</v>
      </c>
      <c r="T7" s="13">
        <v>224.7</v>
      </c>
      <c r="U7" s="13">
        <v>32.92</v>
      </c>
      <c r="V7" s="13">
        <v>3313</v>
      </c>
      <c r="W7" s="13">
        <v>5.2</v>
      </c>
      <c r="X7" s="13">
        <v>637.12</v>
      </c>
      <c r="Y7" s="13">
        <v>40.479999999999997</v>
      </c>
      <c r="Z7" s="13">
        <v>33.33</v>
      </c>
      <c r="AA7" s="13">
        <v>33.75</v>
      </c>
      <c r="AB7" s="13">
        <v>34.159999999999997</v>
      </c>
      <c r="AC7" s="13">
        <v>62.12</v>
      </c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>
        <v>4321.13</v>
      </c>
      <c r="BG7" s="13">
        <v>4661.2299999999996</v>
      </c>
      <c r="BH7" s="13">
        <v>4035.01</v>
      </c>
      <c r="BI7" s="13">
        <v>2170.14</v>
      </c>
      <c r="BJ7" s="13">
        <v>464.97</v>
      </c>
      <c r="BK7" s="13">
        <v>1197.82</v>
      </c>
      <c r="BL7" s="13">
        <v>1126.77</v>
      </c>
      <c r="BM7" s="13">
        <v>1044.8</v>
      </c>
      <c r="BN7" s="13">
        <v>1081.8</v>
      </c>
      <c r="BO7" s="13">
        <v>974.93</v>
      </c>
      <c r="BP7" s="13">
        <v>914.53</v>
      </c>
      <c r="BQ7" s="13">
        <v>20.29</v>
      </c>
      <c r="BR7" s="13">
        <v>21.33</v>
      </c>
      <c r="BS7" s="13">
        <v>51.97</v>
      </c>
      <c r="BT7" s="13">
        <v>42.88</v>
      </c>
      <c r="BU7" s="13">
        <v>69.72</v>
      </c>
      <c r="BV7" s="13">
        <v>51.03</v>
      </c>
      <c r="BW7" s="13">
        <v>50.9</v>
      </c>
      <c r="BX7" s="13">
        <v>50.82</v>
      </c>
      <c r="BY7" s="13">
        <v>52.19</v>
      </c>
      <c r="BZ7" s="13">
        <v>55.32</v>
      </c>
      <c r="CA7" s="13">
        <v>55.73</v>
      </c>
      <c r="CB7" s="13">
        <v>893.65</v>
      </c>
      <c r="CC7" s="13">
        <v>806.25</v>
      </c>
      <c r="CD7" s="13">
        <v>336.34</v>
      </c>
      <c r="CE7" s="13">
        <v>403.06</v>
      </c>
      <c r="CF7" s="13">
        <v>267.89</v>
      </c>
      <c r="CG7" s="13">
        <v>289.60000000000002</v>
      </c>
      <c r="CH7" s="13">
        <v>293.27</v>
      </c>
      <c r="CI7" s="13">
        <v>300.52</v>
      </c>
      <c r="CJ7" s="13">
        <v>296.14</v>
      </c>
      <c r="CK7" s="13">
        <v>283.17</v>
      </c>
      <c r="CL7" s="13">
        <v>276.77999999999997</v>
      </c>
      <c r="CM7" s="13">
        <v>47.8</v>
      </c>
      <c r="CN7" s="13">
        <v>50.83</v>
      </c>
      <c r="CO7" s="13">
        <v>42.62</v>
      </c>
      <c r="CP7" s="13">
        <v>42.73</v>
      </c>
      <c r="CQ7" s="13">
        <v>43.17</v>
      </c>
      <c r="CR7" s="13">
        <v>54.74</v>
      </c>
      <c r="CS7" s="13">
        <v>53.78</v>
      </c>
      <c r="CT7" s="13">
        <v>53.24</v>
      </c>
      <c r="CU7" s="13">
        <v>52.31</v>
      </c>
      <c r="CV7" s="13">
        <v>60.65</v>
      </c>
      <c r="CW7" s="13">
        <v>59.15</v>
      </c>
      <c r="CX7" s="13">
        <v>82.04</v>
      </c>
      <c r="CY7" s="13">
        <v>85.09</v>
      </c>
      <c r="CZ7" s="13">
        <v>74.06</v>
      </c>
      <c r="DA7" s="13">
        <v>75.88</v>
      </c>
      <c r="DB7" s="13">
        <v>76.88</v>
      </c>
      <c r="DC7" s="13">
        <v>83.88</v>
      </c>
      <c r="DD7" s="13">
        <v>84.06</v>
      </c>
      <c r="DE7" s="13">
        <v>84.07</v>
      </c>
      <c r="DF7" s="13">
        <v>84.32</v>
      </c>
      <c r="DG7" s="13">
        <v>84.58</v>
      </c>
      <c r="DH7" s="13">
        <v>85.01</v>
      </c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>
        <v>0</v>
      </c>
      <c r="EF7" s="13">
        <v>0</v>
      </c>
      <c r="EG7" s="13">
        <v>0</v>
      </c>
      <c r="EH7" s="13">
        <v>0</v>
      </c>
      <c r="EI7" s="13">
        <v>0</v>
      </c>
      <c r="EJ7" s="13">
        <v>0.04</v>
      </c>
      <c r="EK7" s="13">
        <v>0.03</v>
      </c>
      <c r="EL7" s="13">
        <v>0.02</v>
      </c>
      <c r="EM7" s="13">
        <v>0.01</v>
      </c>
      <c r="EN7" s="13">
        <v>2.0499999999999998</v>
      </c>
      <c r="EO7" s="13">
        <v>1.58</v>
      </c>
    </row>
    <row r="8" spans="1:145"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</row>
    <row r="9" spans="1:145">
      <c r="A9" s="10"/>
      <c r="B9" s="10" t="s">
        <v>115</v>
      </c>
      <c r="C9" s="10" t="s">
        <v>116</v>
      </c>
      <c r="D9" s="10" t="s">
        <v>117</v>
      </c>
      <c r="E9" s="10" t="s">
        <v>118</v>
      </c>
      <c r="F9" s="10" t="s">
        <v>119</v>
      </c>
      <c r="R9" s="14"/>
      <c r="Y9" s="14"/>
      <c r="Z9" s="14"/>
      <c r="AA9" s="14"/>
      <c r="AB9" s="14"/>
      <c r="AC9" s="14"/>
      <c r="AD9" s="14"/>
      <c r="AE9" s="14"/>
      <c r="AF9" s="14"/>
      <c r="AG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D9" s="14"/>
      <c r="EE9" s="14"/>
      <c r="EF9" s="14"/>
      <c r="EG9" s="14"/>
      <c r="EH9" s="14"/>
      <c r="EI9" s="14"/>
      <c r="EJ9" s="14"/>
      <c r="EK9" s="14"/>
      <c r="EL9" s="14"/>
      <c r="EM9" s="14"/>
    </row>
    <row r="10" spans="1:145">
      <c r="A10" s="10" t="s">
        <v>62</v>
      </c>
      <c r="B10" s="11">
        <f>DATEVALUE($B$6-4&amp;"年1月1日")</f>
        <v>40909</v>
      </c>
      <c r="C10" s="11">
        <f>DATEVALUE($B$6-3&amp;"年1月1日")</f>
        <v>41275</v>
      </c>
      <c r="D10" s="11">
        <f>DATEVALUE($B$6-2&amp;"年1月1日")</f>
        <v>41640</v>
      </c>
      <c r="E10" s="11">
        <f>DATEVALUE($B$6-1&amp;"年1月1日")</f>
        <v>42005</v>
      </c>
      <c r="F10" s="11">
        <f>DATEVALUE($B$6&amp;"年1月1日")</f>
        <v>42370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9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2018-02-27T07:39:48Z</cp:lastPrinted>
  <dcterms:modified xsi:type="dcterms:W3CDTF">2018-02-27T07:39:50Z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