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自治振興課H24以降\05_市町村公営企業\03_公営企業決算統計\03 経営比較分析表\Ｈ29年度\04 分析依頼\03 市町村→県\09 三朝町　〇\"/>
    </mc:Choice>
  </mc:AlternateContent>
  <workbookProtection workbookPassword="B319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AL10" i="4" s="1"/>
  <c r="T6" i="5"/>
  <c r="S6" i="5"/>
  <c r="R6" i="5"/>
  <c r="Q6" i="5"/>
  <c r="W10" i="4" s="1"/>
  <c r="P6" i="5"/>
  <c r="O6" i="5"/>
  <c r="N6" i="5"/>
  <c r="B10" i="4" s="1"/>
  <c r="M6" i="5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I85" i="4"/>
  <c r="E85" i="4"/>
  <c r="AT10" i="4"/>
  <c r="P10" i="4"/>
  <c r="I10" i="4"/>
  <c r="BB8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<sst xmlns="http://schemas.openxmlformats.org/spreadsheetml/2006/main" count="237" uniqueCount="123">
  <si>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</si>
  <si>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</si>
  <si>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</si>
  <si>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</si>
  <si>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</si>
  <si>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2">
      <t>カンリ</t>
    </rPh>
    <rPh sb="2" eb="3">
      <t>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</si>
  <si>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</si>
  <si>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</si>
  <si>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</si>
  <si>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</si>
  <si>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</si>
  <si>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</si>
  <si>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</si>
  <si>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</si>
  <si>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</si>
  <si>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</si>
  <si>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</si>
  <si>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</si>
  <si>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</si>
  <si>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</si>
  <si>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</si>
  <si>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</si>
  <si>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</si>
  <si>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</si>
  <si>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</si>
  <si>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</si>
  <si>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</si>
  <si>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</si>
  <si>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</si>
  <si>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</si>
  <si>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</si>
  <si>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</si>
  <si>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</si>
  <si>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</si>
  <si>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</si>
  <si>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</si>
  <si>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</si>
  <si>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</si>
  <si>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</si>
  <si>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</si>
  <si>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5">
      <t>コウシン</t>
    </rPh>
    <rPh sb="55" eb="56">
      <t>リツ</t>
    </rPh>
    <rPh sb="62" eb="64">
      <t>ヘイセイ</t>
    </rPh>
    <rPh sb="66" eb="68">
      <t>ネンド</t>
    </rPh>
    <rPh sb="69" eb="71">
      <t>ジギョウ</t>
    </rPh>
    <rPh sb="71" eb="72">
      <t>スウ</t>
    </rPh>
    <rPh sb="73" eb="74">
      <t>モト</t>
    </rPh>
    <rPh sb="75" eb="77">
      <t>ルイジ</t>
    </rPh>
    <rPh sb="77" eb="79">
      <t>ダンタイ</t>
    </rPh>
    <rPh sb="79" eb="81">
      <t>ヘイキン</t>
    </rPh>
    <rPh sb="81" eb="82">
      <t>アタイ</t>
    </rPh>
    <rPh sb="83" eb="85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</si>
  <si>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</si>
  <si>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</si>
  <si>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</si>
  <si>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</si>
  <si>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</si>
  <si>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</si>
  <si>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</si>
  <si>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</si>
  <si>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</si>
  <si>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</si>
  <si>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</si>
  <si>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</si>
  <si>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</si>
  <si>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水道事業(法非適用)</t>
    <rPh sb="0" eb="2">
      <t>スイドウ</t>
    </rPh>
    <rPh sb="2" eb="4">
      <t>ジギョウ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</si>
  <si>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</si>
  <si>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</si>
  <si>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</si>
  <si>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</si>
  <si>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</si>
  <si>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</si>
  <si>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</si>
  <si>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</si>
  <si>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</si>
  <si>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</si>
  <si>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</si>
  <si>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</si>
  <si>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</si>
  <si>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</si>
  <si>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</si>
  <si>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</si>
  <si>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</si>
  <si>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</si>
  <si>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</si>
  <si>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</si>
  <si>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</si>
  <si>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</si>
  <si>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</si>
  <si>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</si>
  <si>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</si>
  <si>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</si>
  <si>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</si>
  <si>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</si>
  <si>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</si>
  <si>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管理者の情報</t>
    <rPh sb="0" eb="3">
      <t>カンリシャ</t>
    </rPh>
    <rPh sb="4" eb="6">
      <t>ジョウホウ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</si>
  <si>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</si>
  <si>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</si>
  <si>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</si>
  <si>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</si>
  <si>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</si>
  <si>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</si>
  <si>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</si>
  <si>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</si>
  <si>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</si>
  <si>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</si>
  <si>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</si>
  <si>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</si>
  <si>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</si>
  <si>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</si>
  <si>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</si>
  <si>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</si>
  <si>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</si>
  <si>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</si>
  <si>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</si>
  <si>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</si>
  <si>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</si>
  <si>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</si>
  <si>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鳥取県　三朝町</t>
  </si>
  <si>
    <t>法非適用</t>
  </si>
  <si>
    <t>水道事業</t>
  </si>
  <si>
    <t>簡易水道事業</t>
  </si>
  <si>
    <t>D3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</si>
  <si>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</si>
  <si>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</si>
  <si>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</si>
  <si>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</si>
  <si>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</si>
  <si>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</si>
  <si>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</si>
  <si>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</si>
  <si>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r>
      <t xml:space="preserve">　経営環境が厳しさを増す中で、長期的かつ安定した経営基盤の強化を図ることが必要である。
１　人口が減少する中で料金収入を確保するため、徴収率を高めるとともに、料金体系の見直しを図る。
</t>
    </r>
    <r>
      <rPr>
        <sz val="11"/>
        <color theme="1"/>
        <rFont val="ＭＳ ゴシック"/>
        <family val="3"/>
        <charset val="128"/>
      </rPr>
      <t>２　維持管理経費を抑制するなど、経費の削減を図る。</t>
    </r>
    <rPh sb="1" eb="3">
      <t>ケイエイ</t>
    </rPh>
    <rPh sb="3" eb="5">
      <t>カンキョウ</t>
    </rPh>
    <rPh sb="6" eb="7">
      <t>キビ</t>
    </rPh>
    <rPh sb="10" eb="11">
      <t>マ</t>
    </rPh>
    <rPh sb="12" eb="13">
      <t>ナカ</t>
    </rPh>
    <rPh sb="15" eb="18">
      <t>チョウキテキ</t>
    </rPh>
    <rPh sb="20" eb="22">
      <t>アンテイ</t>
    </rPh>
    <rPh sb="24" eb="26">
      <t>ケイエイ</t>
    </rPh>
    <rPh sb="26" eb="28">
      <t>キバン</t>
    </rPh>
    <rPh sb="29" eb="31">
      <t>キョウカ</t>
    </rPh>
    <rPh sb="32" eb="33">
      <t>ハカ</t>
    </rPh>
    <rPh sb="37" eb="39">
      <t>ヒツヨウ</t>
    </rPh>
    <rPh sb="46" eb="48">
      <t>ジンコウ</t>
    </rPh>
    <rPh sb="49" eb="51">
      <t>ゲンショウ</t>
    </rPh>
    <rPh sb="53" eb="54">
      <t>ナカ</t>
    </rPh>
    <rPh sb="55" eb="57">
      <t>リョウキン</t>
    </rPh>
    <rPh sb="57" eb="59">
      <t>シュウニュウ</t>
    </rPh>
    <rPh sb="60" eb="62">
      <t>カクホ</t>
    </rPh>
    <rPh sb="67" eb="69">
      <t>チョウシュウ</t>
    </rPh>
    <rPh sb="69" eb="70">
      <t>リツ</t>
    </rPh>
    <rPh sb="71" eb="72">
      <t>タカ</t>
    </rPh>
    <rPh sb="79" eb="81">
      <t>リョウキン</t>
    </rPh>
    <rPh sb="81" eb="83">
      <t>タイケイ</t>
    </rPh>
    <rPh sb="84" eb="86">
      <t>ミナオ</t>
    </rPh>
    <rPh sb="88" eb="89">
      <t>ハカ</t>
    </rPh>
    <rPh sb="94" eb="96">
      <t>イジ</t>
    </rPh>
    <rPh sb="96" eb="98">
      <t>カンリ</t>
    </rPh>
    <rPh sb="98" eb="100">
      <t>ケイヒ</t>
    </rPh>
    <rPh sb="101" eb="103">
      <t>ヨクセイ</t>
    </rPh>
    <rPh sb="108" eb="110">
      <t>ケイヒ</t>
    </rPh>
    <rPh sb="111" eb="113">
      <t>サクゲン</t>
    </rPh>
    <rPh sb="114" eb="115">
      <t>ハカ</t>
    </rPh>
    <phoneticPr fontId="4"/>
  </si>
  <si>
    <t>収入：人口（給水人口）の減少と節水から、料金収入は年々減少している。このため、徴収率を高めるとともに、人口推移を考慮した料金体系の見直しを図る必要がある。
支出：施設の修繕は出来る限り職員が直営で対応し、維持管理経費の節減に努めている。また、老朽管を計画的に更新するとともに、断水を未然に防ぐため全配水池に水位通報装置を４年計画で設置している。</t>
    <rPh sb="0" eb="2">
      <t>シュウニュウ</t>
    </rPh>
    <rPh sb="3" eb="5">
      <t>ジンコウ</t>
    </rPh>
    <rPh sb="6" eb="8">
      <t>キュウスイ</t>
    </rPh>
    <rPh sb="8" eb="10">
      <t>ジンコウ</t>
    </rPh>
    <rPh sb="12" eb="14">
      <t>ゲンショウ</t>
    </rPh>
    <rPh sb="15" eb="17">
      <t>セッスイ</t>
    </rPh>
    <rPh sb="20" eb="22">
      <t>リョウキン</t>
    </rPh>
    <rPh sb="22" eb="24">
      <t>シュウニュウ</t>
    </rPh>
    <rPh sb="25" eb="27">
      <t>ネンネン</t>
    </rPh>
    <rPh sb="27" eb="29">
      <t>ゲンショウ</t>
    </rPh>
    <rPh sb="39" eb="41">
      <t>チョウシュウ</t>
    </rPh>
    <rPh sb="41" eb="42">
      <t>リツ</t>
    </rPh>
    <rPh sb="43" eb="44">
      <t>タカ</t>
    </rPh>
    <rPh sb="51" eb="53">
      <t>ジンコウ</t>
    </rPh>
    <rPh sb="53" eb="55">
      <t>スイイ</t>
    </rPh>
    <rPh sb="56" eb="58">
      <t>コウリョ</t>
    </rPh>
    <rPh sb="60" eb="62">
      <t>リョウキン</t>
    </rPh>
    <rPh sb="62" eb="64">
      <t>タイケイ</t>
    </rPh>
    <rPh sb="65" eb="67">
      <t>ミナオ</t>
    </rPh>
    <rPh sb="69" eb="70">
      <t>ハカ</t>
    </rPh>
    <rPh sb="71" eb="73">
      <t>ヒツヨウ</t>
    </rPh>
    <rPh sb="79" eb="81">
      <t>シシュツ</t>
    </rPh>
    <rPh sb="162" eb="163">
      <t>ネン</t>
    </rPh>
    <rPh sb="163" eb="165">
      <t>ケイカク</t>
    </rPh>
    <phoneticPr fontId="4"/>
  </si>
  <si>
    <t>　各集落が施工及び管理していた簡易水道施設（18施設）及び飲料水供給施設（18施設）を、平成19年４月に町が一括して管理することになった。
　現在、施設管理記録（過去の破損状況）等に基づき、老朽管を計画的に更新している。</t>
    <rPh sb="1" eb="2">
      <t>カク</t>
    </rPh>
    <rPh sb="2" eb="4">
      <t>シュウラク</t>
    </rPh>
    <rPh sb="5" eb="7">
      <t>セコウ</t>
    </rPh>
    <rPh sb="7" eb="8">
      <t>オヨ</t>
    </rPh>
    <rPh sb="9" eb="11">
      <t>カンリ</t>
    </rPh>
    <rPh sb="15" eb="17">
      <t>カンイ</t>
    </rPh>
    <rPh sb="17" eb="19">
      <t>スイドウ</t>
    </rPh>
    <rPh sb="19" eb="21">
      <t>シセツ</t>
    </rPh>
    <rPh sb="24" eb="26">
      <t>シセツ</t>
    </rPh>
    <rPh sb="27" eb="28">
      <t>オヨ</t>
    </rPh>
    <rPh sb="29" eb="32">
      <t>インリョウスイ</t>
    </rPh>
    <rPh sb="32" eb="34">
      <t>キョウキュウ</t>
    </rPh>
    <rPh sb="34" eb="36">
      <t>シセツ</t>
    </rPh>
    <rPh sb="39" eb="41">
      <t>シセツ</t>
    </rPh>
    <rPh sb="44" eb="46">
      <t>ヘイセイ</t>
    </rPh>
    <rPh sb="48" eb="49">
      <t>ネン</t>
    </rPh>
    <rPh sb="50" eb="51">
      <t>ガツ</t>
    </rPh>
    <rPh sb="52" eb="53">
      <t>チョウ</t>
    </rPh>
    <rPh sb="54" eb="56">
      <t>イッカツ</t>
    </rPh>
    <rPh sb="58" eb="60">
      <t>カンリ</t>
    </rPh>
    <rPh sb="71" eb="73">
      <t>ゲンザイ</t>
    </rPh>
    <rPh sb="74" eb="76">
      <t>シセツ</t>
    </rPh>
    <rPh sb="76" eb="78">
      <t>カンリ</t>
    </rPh>
    <rPh sb="78" eb="80">
      <t>キロク</t>
    </rPh>
    <rPh sb="81" eb="83">
      <t>カコ</t>
    </rPh>
    <rPh sb="84" eb="86">
      <t>ハソン</t>
    </rPh>
    <rPh sb="86" eb="88">
      <t>ジョウキョウ</t>
    </rPh>
    <rPh sb="89" eb="90">
      <t>トウ</t>
    </rPh>
    <rPh sb="91" eb="92">
      <t>モト</t>
    </rPh>
    <rPh sb="95" eb="97">
      <t>ロウキュウ</t>
    </rPh>
    <rPh sb="97" eb="98">
      <t>カン</t>
    </rPh>
    <rPh sb="99" eb="101">
      <t>ケイカク</t>
    </rPh>
    <rPh sb="101" eb="102">
      <t>テキ</t>
    </rPh>
    <rPh sb="103" eb="105">
      <t>コウシン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</si>
</sst>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8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0" fontId="2" fillId="2" borderId="2" xfId="1" applyFill="1" applyBorder="1">
      <alignment vertical="center"/>
    </xf>
    <xf numFmtId="179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6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0.67</c:v>
                </c:pt>
                <c:pt idx="1">
                  <c:v>0.21</c:v>
                </c:pt>
                <c:pt idx="2">
                  <c:v>1.25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343664"/>
        <c:axId val="328413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0.46</c:v>
                </c:pt>
                <c:pt idx="1">
                  <c:v>0.8</c:v>
                </c:pt>
                <c:pt idx="2">
                  <c:v>0.69</c:v>
                </c:pt>
                <c:pt idx="3">
                  <c:v>0.65</c:v>
                </c:pt>
                <c:pt idx="4">
                  <c:v>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343664"/>
        <c:axId val="328413672"/>
      </c:lineChart>
      <c:dateAx>
        <c:axId val="237343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8413672"/>
        <c:crosses val="autoZero"/>
        <c:auto val="1"/>
        <c:lblOffset val="100"/>
        <c:baseTimeUnit val="years"/>
      </c:dateAx>
      <c:valAx>
        <c:axId val="328413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734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57.13</c:v>
                </c:pt>
                <c:pt idx="1">
                  <c:v>55.55</c:v>
                </c:pt>
                <c:pt idx="2">
                  <c:v>52.83</c:v>
                </c:pt>
                <c:pt idx="3">
                  <c:v>52.53</c:v>
                </c:pt>
                <c:pt idx="4">
                  <c:v>54.26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732496"/>
        <c:axId val="328738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57.17</c:v>
                </c:pt>
                <c:pt idx="1">
                  <c:v>57.55</c:v>
                </c:pt>
                <c:pt idx="2">
                  <c:v>57.43</c:v>
                </c:pt>
                <c:pt idx="3">
                  <c:v>57.29</c:v>
                </c:pt>
                <c:pt idx="4">
                  <c:v>55.9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32496"/>
        <c:axId val="328738768"/>
      </c:lineChart>
      <c:dateAx>
        <c:axId val="32873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8738768"/>
        <c:crosses val="autoZero"/>
        <c:auto val="1"/>
        <c:lblOffset val="100"/>
        <c:baseTimeUnit val="years"/>
      </c:dateAx>
      <c:valAx>
        <c:axId val="328738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8732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733280"/>
        <c:axId val="329073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74.94</c:v>
                </c:pt>
                <c:pt idx="1">
                  <c:v>74.14</c:v>
                </c:pt>
                <c:pt idx="2">
                  <c:v>73.83</c:v>
                </c:pt>
                <c:pt idx="3">
                  <c:v>73.69</c:v>
                </c:pt>
                <c:pt idx="4">
                  <c:v>73.28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33280"/>
        <c:axId val="329073976"/>
      </c:lineChart>
      <c:dateAx>
        <c:axId val="328733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9073976"/>
        <c:crosses val="autoZero"/>
        <c:auto val="1"/>
        <c:lblOffset val="100"/>
        <c:baseTimeUnit val="years"/>
      </c:dateAx>
      <c:valAx>
        <c:axId val="329073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8733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92.21</c:v>
                </c:pt>
                <c:pt idx="1">
                  <c:v>90.67</c:v>
                </c:pt>
                <c:pt idx="2">
                  <c:v>89.3</c:v>
                </c:pt>
                <c:pt idx="3">
                  <c:v>87.24</c:v>
                </c:pt>
                <c:pt idx="4">
                  <c:v>83.86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406616"/>
        <c:axId val="328411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74.52</c:v>
                </c:pt>
                <c:pt idx="1">
                  <c:v>76.09</c:v>
                </c:pt>
                <c:pt idx="2">
                  <c:v>75.87</c:v>
                </c:pt>
                <c:pt idx="3">
                  <c:v>76.27</c:v>
                </c:pt>
                <c:pt idx="4">
                  <c:v>77.56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406616"/>
        <c:axId val="328411712"/>
      </c:lineChart>
      <c:dateAx>
        <c:axId val="328406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8411712"/>
        <c:crosses val="autoZero"/>
        <c:auto val="1"/>
        <c:lblOffset val="100"/>
        <c:baseTimeUnit val="years"/>
      </c:dateAx>
      <c:valAx>
        <c:axId val="328411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8406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407008"/>
        <c:axId val="328408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407008"/>
        <c:axId val="328408184"/>
      </c:lineChart>
      <c:dateAx>
        <c:axId val="328407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8408184"/>
        <c:crosses val="autoZero"/>
        <c:auto val="1"/>
        <c:lblOffset val="100"/>
        <c:baseTimeUnit val="years"/>
      </c:dateAx>
      <c:valAx>
        <c:axId val="328408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8407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410928"/>
        <c:axId val="328408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410928"/>
        <c:axId val="328408968"/>
      </c:lineChart>
      <c:dateAx>
        <c:axId val="328410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8408968"/>
        <c:crosses val="autoZero"/>
        <c:auto val="1"/>
        <c:lblOffset val="100"/>
        <c:baseTimeUnit val="years"/>
      </c:dateAx>
      <c:valAx>
        <c:axId val="328408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8410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413280"/>
        <c:axId val="328409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413280"/>
        <c:axId val="328409752"/>
      </c:lineChart>
      <c:dateAx>
        <c:axId val="328413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8409752"/>
        <c:crosses val="autoZero"/>
        <c:auto val="1"/>
        <c:lblOffset val="100"/>
        <c:baseTimeUnit val="years"/>
      </c:dateAx>
      <c:valAx>
        <c:axId val="328409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8413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412888"/>
        <c:axId val="328735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412888"/>
        <c:axId val="328735632"/>
      </c:lineChart>
      <c:dateAx>
        <c:axId val="328412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8735632"/>
        <c:crosses val="autoZero"/>
        <c:auto val="1"/>
        <c:lblOffset val="100"/>
        <c:baseTimeUnit val="years"/>
      </c:dateAx>
      <c:valAx>
        <c:axId val="328735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8412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478.15</c:v>
                </c:pt>
                <c:pt idx="1">
                  <c:v>479.51</c:v>
                </c:pt>
                <c:pt idx="2">
                  <c:v>504.13</c:v>
                </c:pt>
                <c:pt idx="3">
                  <c:v>507.12</c:v>
                </c:pt>
                <c:pt idx="4">
                  <c:v>567.11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734064"/>
        <c:axId val="328736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1108.26</c:v>
                </c:pt>
                <c:pt idx="1">
                  <c:v>1113.76</c:v>
                </c:pt>
                <c:pt idx="2">
                  <c:v>1125.69</c:v>
                </c:pt>
                <c:pt idx="3">
                  <c:v>1134.67</c:v>
                </c:pt>
                <c:pt idx="4">
                  <c:v>1144.79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34064"/>
        <c:axId val="328736024"/>
      </c:lineChart>
      <c:dateAx>
        <c:axId val="328734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8736024"/>
        <c:crosses val="autoZero"/>
        <c:auto val="1"/>
        <c:lblOffset val="100"/>
        <c:baseTimeUnit val="years"/>
      </c:dateAx>
      <c:valAx>
        <c:axId val="328736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8734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91.24</c:v>
                </c:pt>
                <c:pt idx="1">
                  <c:v>90.65</c:v>
                </c:pt>
                <c:pt idx="2">
                  <c:v>89.27</c:v>
                </c:pt>
                <c:pt idx="3">
                  <c:v>86.36</c:v>
                </c:pt>
                <c:pt idx="4">
                  <c:v>75.78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737592"/>
        <c:axId val="328735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19.77</c:v>
                </c:pt>
                <c:pt idx="1">
                  <c:v>34.25</c:v>
                </c:pt>
                <c:pt idx="2">
                  <c:v>46.48</c:v>
                </c:pt>
                <c:pt idx="3">
                  <c:v>40.6</c:v>
                </c:pt>
                <c:pt idx="4">
                  <c:v>56.04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37592"/>
        <c:axId val="328735240"/>
      </c:lineChart>
      <c:dateAx>
        <c:axId val="328737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8735240"/>
        <c:crosses val="autoZero"/>
        <c:auto val="1"/>
        <c:lblOffset val="100"/>
        <c:baseTimeUnit val="years"/>
      </c:dateAx>
      <c:valAx>
        <c:axId val="328735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8737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111.51</c:v>
                </c:pt>
                <c:pt idx="1">
                  <c:v>112.91</c:v>
                </c:pt>
                <c:pt idx="2">
                  <c:v>117.44</c:v>
                </c:pt>
                <c:pt idx="3">
                  <c:v>124.1</c:v>
                </c:pt>
                <c:pt idx="4">
                  <c:v>132.36000000000001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739160"/>
        <c:axId val="328737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878.73</c:v>
                </c:pt>
                <c:pt idx="1">
                  <c:v>501.18</c:v>
                </c:pt>
                <c:pt idx="2">
                  <c:v>376.61</c:v>
                </c:pt>
                <c:pt idx="3">
                  <c:v>440.03</c:v>
                </c:pt>
                <c:pt idx="4">
                  <c:v>304.35000000000002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39160"/>
        <c:axId val="328737984"/>
      </c:lineChart>
      <c:dateAx>
        <c:axId val="328739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8737984"/>
        <c:crosses val="autoZero"/>
        <c:auto val="1"/>
        <c:lblOffset val="100"/>
        <c:baseTimeUnit val="years"/>
      </c:dateAx>
      <c:valAx>
        <c:axId val="328737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8739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【1,280.76】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【314.83】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Z85"/>
  <sheetViews>
    <sheetView showGridLines="0" tabSelected="1" zoomScaleNormal="100" workbookViewId="0"/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5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</row>
    <row r="3" spans="1:78" ht="9.75" customHeight="1">
      <c r="A3" s="2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</row>
    <row r="4" spans="1:78" ht="9.75" customHeight="1">
      <c r="A4" s="2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76" t="str">
        <f>データ!H6</f>
        <v>鳥取県　三朝町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72" t="s">
        <v>1</v>
      </c>
      <c r="C7" s="72"/>
      <c r="D7" s="72"/>
      <c r="E7" s="72"/>
      <c r="F7" s="72"/>
      <c r="G7" s="72"/>
      <c r="H7" s="72"/>
      <c r="I7" s="72" t="s">
        <v>2</v>
      </c>
      <c r="J7" s="72"/>
      <c r="K7" s="72"/>
      <c r="L7" s="72"/>
      <c r="M7" s="72"/>
      <c r="N7" s="72"/>
      <c r="O7" s="72"/>
      <c r="P7" s="72" t="s">
        <v>3</v>
      </c>
      <c r="Q7" s="72"/>
      <c r="R7" s="72"/>
      <c r="S7" s="72"/>
      <c r="T7" s="72"/>
      <c r="U7" s="72"/>
      <c r="V7" s="72"/>
      <c r="W7" s="72" t="s">
        <v>4</v>
      </c>
      <c r="X7" s="72"/>
      <c r="Y7" s="72"/>
      <c r="Z7" s="72"/>
      <c r="AA7" s="72"/>
      <c r="AB7" s="72"/>
      <c r="AC7" s="72"/>
      <c r="AD7" s="72" t="s">
        <v>5</v>
      </c>
      <c r="AE7" s="72"/>
      <c r="AF7" s="72"/>
      <c r="AG7" s="72"/>
      <c r="AH7" s="72"/>
      <c r="AI7" s="72"/>
      <c r="AJ7" s="72"/>
      <c r="AK7" s="2"/>
      <c r="AL7" s="72" t="s">
        <v>6</v>
      </c>
      <c r="AM7" s="72"/>
      <c r="AN7" s="72"/>
      <c r="AO7" s="72"/>
      <c r="AP7" s="72"/>
      <c r="AQ7" s="72"/>
      <c r="AR7" s="72"/>
      <c r="AS7" s="72"/>
      <c r="AT7" s="72" t="s">
        <v>7</v>
      </c>
      <c r="AU7" s="72"/>
      <c r="AV7" s="72"/>
      <c r="AW7" s="72"/>
      <c r="AX7" s="72"/>
      <c r="AY7" s="72"/>
      <c r="AZ7" s="72"/>
      <c r="BA7" s="72"/>
      <c r="BB7" s="72" t="s">
        <v>8</v>
      </c>
      <c r="BC7" s="72"/>
      <c r="BD7" s="72"/>
      <c r="BE7" s="72"/>
      <c r="BF7" s="72"/>
      <c r="BG7" s="72"/>
      <c r="BH7" s="72"/>
      <c r="BI7" s="72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73" t="str">
        <f>データ!$I$6</f>
        <v>法非適用</v>
      </c>
      <c r="C8" s="73"/>
      <c r="D8" s="73"/>
      <c r="E8" s="73"/>
      <c r="F8" s="73"/>
      <c r="G8" s="73"/>
      <c r="H8" s="73"/>
      <c r="I8" s="73" t="str">
        <f>データ!$J$6</f>
        <v>水道事業</v>
      </c>
      <c r="J8" s="73"/>
      <c r="K8" s="73"/>
      <c r="L8" s="73"/>
      <c r="M8" s="73"/>
      <c r="N8" s="73"/>
      <c r="O8" s="73"/>
      <c r="P8" s="73" t="str">
        <f>データ!$K$6</f>
        <v>簡易水道事業</v>
      </c>
      <c r="Q8" s="73"/>
      <c r="R8" s="73"/>
      <c r="S8" s="73"/>
      <c r="T8" s="73"/>
      <c r="U8" s="73"/>
      <c r="V8" s="73"/>
      <c r="W8" s="73" t="str">
        <f>データ!$L$6</f>
        <v>D3</v>
      </c>
      <c r="X8" s="73"/>
      <c r="Y8" s="73"/>
      <c r="Z8" s="73"/>
      <c r="AA8" s="73"/>
      <c r="AB8" s="73"/>
      <c r="AC8" s="73"/>
      <c r="AD8" s="74" t="s">
        <v>119</v>
      </c>
      <c r="AE8" s="74"/>
      <c r="AF8" s="74"/>
      <c r="AG8" s="74"/>
      <c r="AH8" s="74"/>
      <c r="AI8" s="74"/>
      <c r="AJ8" s="74"/>
      <c r="AK8" s="2"/>
      <c r="AL8" s="67">
        <f>データ!$R$6</f>
        <v>6720</v>
      </c>
      <c r="AM8" s="67"/>
      <c r="AN8" s="67"/>
      <c r="AO8" s="67"/>
      <c r="AP8" s="67"/>
      <c r="AQ8" s="67"/>
      <c r="AR8" s="67"/>
      <c r="AS8" s="67"/>
      <c r="AT8" s="66">
        <f>データ!$S$6</f>
        <v>233.52</v>
      </c>
      <c r="AU8" s="66"/>
      <c r="AV8" s="66"/>
      <c r="AW8" s="66"/>
      <c r="AX8" s="66"/>
      <c r="AY8" s="66"/>
      <c r="AZ8" s="66"/>
      <c r="BA8" s="66"/>
      <c r="BB8" s="66">
        <f>データ!$T$6</f>
        <v>28.78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72" t="s">
        <v>12</v>
      </c>
      <c r="C9" s="72"/>
      <c r="D9" s="72"/>
      <c r="E9" s="72"/>
      <c r="F9" s="72"/>
      <c r="G9" s="72"/>
      <c r="H9" s="72"/>
      <c r="I9" s="72" t="s">
        <v>13</v>
      </c>
      <c r="J9" s="72"/>
      <c r="K9" s="72"/>
      <c r="L9" s="72"/>
      <c r="M9" s="72"/>
      <c r="N9" s="72"/>
      <c r="O9" s="72"/>
      <c r="P9" s="72" t="s">
        <v>14</v>
      </c>
      <c r="Q9" s="72"/>
      <c r="R9" s="72"/>
      <c r="S9" s="72"/>
      <c r="T9" s="72"/>
      <c r="U9" s="72"/>
      <c r="V9" s="72"/>
      <c r="W9" s="72" t="s">
        <v>15</v>
      </c>
      <c r="X9" s="72"/>
      <c r="Y9" s="72"/>
      <c r="Z9" s="72"/>
      <c r="AA9" s="72"/>
      <c r="AB9" s="72"/>
      <c r="AC9" s="72"/>
      <c r="AD9" s="2"/>
      <c r="AE9" s="2"/>
      <c r="AF9" s="2"/>
      <c r="AG9" s="2"/>
      <c r="AH9" s="4"/>
      <c r="AI9" s="2"/>
      <c r="AJ9" s="2"/>
      <c r="AK9" s="2"/>
      <c r="AL9" s="72" t="s">
        <v>16</v>
      </c>
      <c r="AM9" s="72"/>
      <c r="AN9" s="72"/>
      <c r="AO9" s="72"/>
      <c r="AP9" s="72"/>
      <c r="AQ9" s="72"/>
      <c r="AR9" s="72"/>
      <c r="AS9" s="72"/>
      <c r="AT9" s="72" t="s">
        <v>17</v>
      </c>
      <c r="AU9" s="72"/>
      <c r="AV9" s="72"/>
      <c r="AW9" s="72"/>
      <c r="AX9" s="72"/>
      <c r="AY9" s="72"/>
      <c r="AZ9" s="72"/>
      <c r="BA9" s="72"/>
      <c r="BB9" s="72" t="s">
        <v>18</v>
      </c>
      <c r="BC9" s="72"/>
      <c r="BD9" s="72"/>
      <c r="BE9" s="72"/>
      <c r="BF9" s="72"/>
      <c r="BG9" s="72"/>
      <c r="BH9" s="72"/>
      <c r="BI9" s="72"/>
      <c r="BJ9" s="4"/>
      <c r="BK9" s="4"/>
      <c r="BL9" s="64" t="s">
        <v>19</v>
      </c>
      <c r="BM9" s="65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66" t="str">
        <f>データ!$N$6</f>
        <v>-</v>
      </c>
      <c r="C10" s="66"/>
      <c r="D10" s="66"/>
      <c r="E10" s="66"/>
      <c r="F10" s="66"/>
      <c r="G10" s="66"/>
      <c r="H10" s="66"/>
      <c r="I10" s="66" t="str">
        <f>データ!$O$6</f>
        <v>該当数値なし</v>
      </c>
      <c r="J10" s="66"/>
      <c r="K10" s="66"/>
      <c r="L10" s="66"/>
      <c r="M10" s="66"/>
      <c r="N10" s="66"/>
      <c r="O10" s="66"/>
      <c r="P10" s="66">
        <f>データ!$P$6</f>
        <v>30.06</v>
      </c>
      <c r="Q10" s="66"/>
      <c r="R10" s="66"/>
      <c r="S10" s="66"/>
      <c r="T10" s="66"/>
      <c r="U10" s="66"/>
      <c r="V10" s="66"/>
      <c r="W10" s="67">
        <f>データ!$Q$6</f>
        <v>1944</v>
      </c>
      <c r="X10" s="67"/>
      <c r="Y10" s="67"/>
      <c r="Z10" s="67"/>
      <c r="AA10" s="67"/>
      <c r="AB10" s="67"/>
      <c r="AC10" s="67"/>
      <c r="AD10" s="2"/>
      <c r="AE10" s="2"/>
      <c r="AF10" s="2"/>
      <c r="AG10" s="2"/>
      <c r="AH10" s="2"/>
      <c r="AI10" s="2"/>
      <c r="AJ10" s="2"/>
      <c r="AK10" s="2"/>
      <c r="AL10" s="67">
        <f>データ!$U$6</f>
        <v>2007</v>
      </c>
      <c r="AM10" s="67"/>
      <c r="AN10" s="67"/>
      <c r="AO10" s="67"/>
      <c r="AP10" s="67"/>
      <c r="AQ10" s="67"/>
      <c r="AR10" s="67"/>
      <c r="AS10" s="67"/>
      <c r="AT10" s="66">
        <f>データ!$V$6</f>
        <v>191</v>
      </c>
      <c r="AU10" s="66"/>
      <c r="AV10" s="66"/>
      <c r="AW10" s="66"/>
      <c r="AX10" s="66"/>
      <c r="AY10" s="66"/>
      <c r="AZ10" s="66"/>
      <c r="BA10" s="66"/>
      <c r="BB10" s="66">
        <f>データ!$W$6</f>
        <v>10.51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21</v>
      </c>
      <c r="BM10" s="69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23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>
      <c r="A14" s="2"/>
      <c r="B14" s="61" t="s">
        <v>24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3" t="s">
        <v>25</v>
      </c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5"/>
    </row>
    <row r="15" spans="1:78" ht="13.5" customHeight="1">
      <c r="A15" s="2"/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8"/>
      <c r="BK15" s="2"/>
      <c r="BL15" s="46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8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9" t="s">
        <v>121</v>
      </c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1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9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1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9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1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9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1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9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1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9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1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9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1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9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1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9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1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9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1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9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1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9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1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9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1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9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1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9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1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9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1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9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1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9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1"/>
    </row>
    <row r="34" spans="1:78" ht="13.5" customHeight="1">
      <c r="A34" s="2"/>
      <c r="B34" s="17"/>
      <c r="C34" s="55" t="s">
        <v>26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20"/>
      <c r="R34" s="55" t="s">
        <v>27</v>
      </c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20"/>
      <c r="AG34" s="55" t="s">
        <v>28</v>
      </c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20"/>
      <c r="AV34" s="55" t="s">
        <v>29</v>
      </c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19"/>
      <c r="BK34" s="2"/>
      <c r="BL34" s="49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1"/>
    </row>
    <row r="35" spans="1:78" ht="13.5" customHeight="1">
      <c r="A35" s="2"/>
      <c r="B35" s="17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20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20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20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19"/>
      <c r="BK35" s="2"/>
      <c r="BL35" s="49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1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9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1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9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1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9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1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9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9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1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9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1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9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1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9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1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3" t="s">
        <v>30</v>
      </c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5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6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8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9" t="s">
        <v>122</v>
      </c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1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9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1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9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1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9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1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9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1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9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1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9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1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9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1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9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1"/>
    </row>
    <row r="56" spans="1:78" ht="13.5" customHeight="1">
      <c r="A56" s="2"/>
      <c r="B56" s="17"/>
      <c r="C56" s="55" t="s">
        <v>31</v>
      </c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20"/>
      <c r="R56" s="55" t="s">
        <v>32</v>
      </c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20"/>
      <c r="AG56" s="55" t="s">
        <v>33</v>
      </c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20"/>
      <c r="AV56" s="55" t="s">
        <v>34</v>
      </c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19"/>
      <c r="BK56" s="2"/>
      <c r="BL56" s="49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1"/>
    </row>
    <row r="57" spans="1:78" ht="13.5" customHeight="1">
      <c r="A57" s="2"/>
      <c r="B57" s="17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20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20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20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19"/>
      <c r="BK57" s="2"/>
      <c r="BL57" s="49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1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9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1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9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1"/>
    </row>
    <row r="60" spans="1:78" ht="13.5" customHeight="1">
      <c r="A60" s="2"/>
      <c r="B60" s="56" t="s">
        <v>35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8"/>
      <c r="BK60" s="2"/>
      <c r="BL60" s="49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1"/>
    </row>
    <row r="61" spans="1:78" ht="13.5" customHeight="1">
      <c r="A61" s="2"/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8"/>
      <c r="BK61" s="2"/>
      <c r="BL61" s="49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1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9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1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2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4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3" t="s">
        <v>36</v>
      </c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5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8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9" t="s">
        <v>120</v>
      </c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1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9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1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9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1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9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1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9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1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9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1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9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1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9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1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9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1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9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1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9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1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9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1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9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1"/>
    </row>
    <row r="79" spans="1:78" ht="13.5" customHeight="1">
      <c r="A79" s="2"/>
      <c r="B79" s="17"/>
      <c r="C79" s="55" t="s">
        <v>37</v>
      </c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20"/>
      <c r="V79" s="20"/>
      <c r="W79" s="55" t="s">
        <v>38</v>
      </c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20"/>
      <c r="AP79" s="20"/>
      <c r="AQ79" s="55" t="s">
        <v>39</v>
      </c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18"/>
      <c r="BJ79" s="19"/>
      <c r="BK79" s="2"/>
      <c r="BL79" s="49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1"/>
    </row>
    <row r="80" spans="1:78" ht="13.5" customHeight="1">
      <c r="A80" s="2"/>
      <c r="B80" s="17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20"/>
      <c r="V80" s="20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20"/>
      <c r="AP80" s="20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18"/>
      <c r="BJ80" s="19"/>
      <c r="BK80" s="2"/>
      <c r="BL80" s="49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1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9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1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>
      <c r="C83" s="26" t="s">
        <v>40</v>
      </c>
    </row>
    <row r="84" spans="1:78" hidden="1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>
      <c r="B85" s="27"/>
      <c r="C85" s="27"/>
      <c r="D85" s="27"/>
      <c r="E85" s="27" t="str">
        <f>データ!AH6</f>
        <v>【76.78】</v>
      </c>
      <c r="F85" s="27" t="s">
        <v>53</v>
      </c>
      <c r="G85" s="27" t="s">
        <v>53</v>
      </c>
      <c r="H85" s="27" t="str">
        <f>データ!BO6</f>
        <v>【1,280.76】</v>
      </c>
      <c r="I85" s="27" t="str">
        <f>データ!BZ6</f>
        <v>【53.06】</v>
      </c>
      <c r="J85" s="27" t="str">
        <f>データ!CK6</f>
        <v>【314.83】</v>
      </c>
      <c r="K85" s="27" t="str">
        <f>データ!CV6</f>
        <v>【56.28】</v>
      </c>
      <c r="L85" s="27" t="str">
        <f>データ!DG6</f>
        <v>【74.94】</v>
      </c>
      <c r="M85" s="27" t="s">
        <v>53</v>
      </c>
      <c r="N85" s="27" t="s">
        <v>53</v>
      </c>
      <c r="O85" s="27" t="str">
        <f>データ!EN6</f>
        <v>【0.59】</v>
      </c>
    </row>
  </sheetData>
  <sheetProtection password="B319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4">
      <c r="A1" s="3" t="s">
        <v>54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>
      <c r="A2" s="29" t="s">
        <v>55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>
      <c r="A3" s="29" t="s">
        <v>56</v>
      </c>
      <c r="B3" s="30" t="s">
        <v>57</v>
      </c>
      <c r="C3" s="30" t="s">
        <v>58</v>
      </c>
      <c r="D3" s="30" t="s">
        <v>59</v>
      </c>
      <c r="E3" s="30" t="s">
        <v>60</v>
      </c>
      <c r="F3" s="30" t="s">
        <v>61</v>
      </c>
      <c r="G3" s="30" t="s">
        <v>62</v>
      </c>
      <c r="H3" s="78" t="s">
        <v>63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80"/>
      <c r="X3" s="84" t="s">
        <v>64</v>
      </c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 t="s">
        <v>65</v>
      </c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</row>
    <row r="4" spans="1:144">
      <c r="A4" s="29" t="s">
        <v>66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3"/>
      <c r="X4" s="77" t="s">
        <v>67</v>
      </c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 t="s">
        <v>68</v>
      </c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 t="s">
        <v>69</v>
      </c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 t="s">
        <v>70</v>
      </c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 t="s">
        <v>71</v>
      </c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 t="s">
        <v>72</v>
      </c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 t="s">
        <v>73</v>
      </c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 t="s">
        <v>74</v>
      </c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 t="s">
        <v>75</v>
      </c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 t="s">
        <v>76</v>
      </c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 t="s">
        <v>77</v>
      </c>
      <c r="EE4" s="77"/>
      <c r="EF4" s="77"/>
      <c r="EG4" s="77"/>
      <c r="EH4" s="77"/>
      <c r="EI4" s="77"/>
      <c r="EJ4" s="77"/>
      <c r="EK4" s="77"/>
      <c r="EL4" s="77"/>
      <c r="EM4" s="77"/>
      <c r="EN4" s="77"/>
    </row>
    <row r="5" spans="1:144">
      <c r="A5" s="29" t="s">
        <v>78</v>
      </c>
      <c r="B5" s="32"/>
      <c r="C5" s="32"/>
      <c r="D5" s="32"/>
      <c r="E5" s="32"/>
      <c r="F5" s="32"/>
      <c r="G5" s="32"/>
      <c r="H5" s="33" t="s">
        <v>79</v>
      </c>
      <c r="I5" s="33" t="s">
        <v>80</v>
      </c>
      <c r="J5" s="33" t="s">
        <v>81</v>
      </c>
      <c r="K5" s="33" t="s">
        <v>82</v>
      </c>
      <c r="L5" s="33" t="s">
        <v>83</v>
      </c>
      <c r="M5" s="33" t="s">
        <v>84</v>
      </c>
      <c r="N5" s="33" t="s">
        <v>85</v>
      </c>
      <c r="O5" s="33" t="s">
        <v>86</v>
      </c>
      <c r="P5" s="33" t="s">
        <v>87</v>
      </c>
      <c r="Q5" s="33" t="s">
        <v>88</v>
      </c>
      <c r="R5" s="33" t="s">
        <v>89</v>
      </c>
      <c r="S5" s="33" t="s">
        <v>90</v>
      </c>
      <c r="T5" s="33" t="s">
        <v>91</v>
      </c>
      <c r="U5" s="33" t="s">
        <v>92</v>
      </c>
      <c r="V5" s="33" t="s">
        <v>93</v>
      </c>
      <c r="W5" s="33" t="s">
        <v>94</v>
      </c>
      <c r="X5" s="33" t="s">
        <v>95</v>
      </c>
      <c r="Y5" s="33" t="s">
        <v>96</v>
      </c>
      <c r="Z5" s="33" t="s">
        <v>97</v>
      </c>
      <c r="AA5" s="33" t="s">
        <v>98</v>
      </c>
      <c r="AB5" s="33" t="s">
        <v>99</v>
      </c>
      <c r="AC5" s="33" t="s">
        <v>100</v>
      </c>
      <c r="AD5" s="33" t="s">
        <v>101</v>
      </c>
      <c r="AE5" s="33" t="s">
        <v>102</v>
      </c>
      <c r="AF5" s="33" t="s">
        <v>103</v>
      </c>
      <c r="AG5" s="33" t="s">
        <v>104</v>
      </c>
      <c r="AH5" s="33" t="s">
        <v>41</v>
      </c>
      <c r="AI5" s="33" t="s">
        <v>95</v>
      </c>
      <c r="AJ5" s="33" t="s">
        <v>96</v>
      </c>
      <c r="AK5" s="33" t="s">
        <v>97</v>
      </c>
      <c r="AL5" s="33" t="s">
        <v>98</v>
      </c>
      <c r="AM5" s="33" t="s">
        <v>99</v>
      </c>
      <c r="AN5" s="33" t="s">
        <v>100</v>
      </c>
      <c r="AO5" s="33" t="s">
        <v>101</v>
      </c>
      <c r="AP5" s="33" t="s">
        <v>102</v>
      </c>
      <c r="AQ5" s="33" t="s">
        <v>103</v>
      </c>
      <c r="AR5" s="33" t="s">
        <v>104</v>
      </c>
      <c r="AS5" s="33" t="s">
        <v>105</v>
      </c>
      <c r="AT5" s="33" t="s">
        <v>95</v>
      </c>
      <c r="AU5" s="33" t="s">
        <v>96</v>
      </c>
      <c r="AV5" s="33" t="s">
        <v>97</v>
      </c>
      <c r="AW5" s="33" t="s">
        <v>98</v>
      </c>
      <c r="AX5" s="33" t="s">
        <v>99</v>
      </c>
      <c r="AY5" s="33" t="s">
        <v>100</v>
      </c>
      <c r="AZ5" s="33" t="s">
        <v>101</v>
      </c>
      <c r="BA5" s="33" t="s">
        <v>102</v>
      </c>
      <c r="BB5" s="33" t="s">
        <v>103</v>
      </c>
      <c r="BC5" s="33" t="s">
        <v>104</v>
      </c>
      <c r="BD5" s="33" t="s">
        <v>105</v>
      </c>
      <c r="BE5" s="33" t="s">
        <v>95</v>
      </c>
      <c r="BF5" s="33" t="s">
        <v>96</v>
      </c>
      <c r="BG5" s="33" t="s">
        <v>97</v>
      </c>
      <c r="BH5" s="33" t="s">
        <v>98</v>
      </c>
      <c r="BI5" s="33" t="s">
        <v>99</v>
      </c>
      <c r="BJ5" s="33" t="s">
        <v>100</v>
      </c>
      <c r="BK5" s="33" t="s">
        <v>101</v>
      </c>
      <c r="BL5" s="33" t="s">
        <v>102</v>
      </c>
      <c r="BM5" s="33" t="s">
        <v>103</v>
      </c>
      <c r="BN5" s="33" t="s">
        <v>104</v>
      </c>
      <c r="BO5" s="33" t="s">
        <v>105</v>
      </c>
      <c r="BP5" s="33" t="s">
        <v>95</v>
      </c>
      <c r="BQ5" s="33" t="s">
        <v>96</v>
      </c>
      <c r="BR5" s="33" t="s">
        <v>97</v>
      </c>
      <c r="BS5" s="33" t="s">
        <v>98</v>
      </c>
      <c r="BT5" s="33" t="s">
        <v>99</v>
      </c>
      <c r="BU5" s="33" t="s">
        <v>100</v>
      </c>
      <c r="BV5" s="33" t="s">
        <v>101</v>
      </c>
      <c r="BW5" s="33" t="s">
        <v>102</v>
      </c>
      <c r="BX5" s="33" t="s">
        <v>103</v>
      </c>
      <c r="BY5" s="33" t="s">
        <v>104</v>
      </c>
      <c r="BZ5" s="33" t="s">
        <v>105</v>
      </c>
      <c r="CA5" s="33" t="s">
        <v>95</v>
      </c>
      <c r="CB5" s="33" t="s">
        <v>96</v>
      </c>
      <c r="CC5" s="33" t="s">
        <v>97</v>
      </c>
      <c r="CD5" s="33" t="s">
        <v>98</v>
      </c>
      <c r="CE5" s="33" t="s">
        <v>99</v>
      </c>
      <c r="CF5" s="33" t="s">
        <v>100</v>
      </c>
      <c r="CG5" s="33" t="s">
        <v>101</v>
      </c>
      <c r="CH5" s="33" t="s">
        <v>102</v>
      </c>
      <c r="CI5" s="33" t="s">
        <v>103</v>
      </c>
      <c r="CJ5" s="33" t="s">
        <v>104</v>
      </c>
      <c r="CK5" s="33" t="s">
        <v>105</v>
      </c>
      <c r="CL5" s="33" t="s">
        <v>95</v>
      </c>
      <c r="CM5" s="33" t="s">
        <v>96</v>
      </c>
      <c r="CN5" s="33" t="s">
        <v>97</v>
      </c>
      <c r="CO5" s="33" t="s">
        <v>98</v>
      </c>
      <c r="CP5" s="33" t="s">
        <v>99</v>
      </c>
      <c r="CQ5" s="33" t="s">
        <v>100</v>
      </c>
      <c r="CR5" s="33" t="s">
        <v>101</v>
      </c>
      <c r="CS5" s="33" t="s">
        <v>102</v>
      </c>
      <c r="CT5" s="33" t="s">
        <v>103</v>
      </c>
      <c r="CU5" s="33" t="s">
        <v>104</v>
      </c>
      <c r="CV5" s="33" t="s">
        <v>105</v>
      </c>
      <c r="CW5" s="33" t="s">
        <v>95</v>
      </c>
      <c r="CX5" s="33" t="s">
        <v>96</v>
      </c>
      <c r="CY5" s="33" t="s">
        <v>97</v>
      </c>
      <c r="CZ5" s="33" t="s">
        <v>98</v>
      </c>
      <c r="DA5" s="33" t="s">
        <v>99</v>
      </c>
      <c r="DB5" s="33" t="s">
        <v>100</v>
      </c>
      <c r="DC5" s="33" t="s">
        <v>101</v>
      </c>
      <c r="DD5" s="33" t="s">
        <v>102</v>
      </c>
      <c r="DE5" s="33" t="s">
        <v>103</v>
      </c>
      <c r="DF5" s="33" t="s">
        <v>104</v>
      </c>
      <c r="DG5" s="33" t="s">
        <v>105</v>
      </c>
      <c r="DH5" s="33" t="s">
        <v>95</v>
      </c>
      <c r="DI5" s="33" t="s">
        <v>96</v>
      </c>
      <c r="DJ5" s="33" t="s">
        <v>97</v>
      </c>
      <c r="DK5" s="33" t="s">
        <v>98</v>
      </c>
      <c r="DL5" s="33" t="s">
        <v>99</v>
      </c>
      <c r="DM5" s="33" t="s">
        <v>100</v>
      </c>
      <c r="DN5" s="33" t="s">
        <v>101</v>
      </c>
      <c r="DO5" s="33" t="s">
        <v>102</v>
      </c>
      <c r="DP5" s="33" t="s">
        <v>103</v>
      </c>
      <c r="DQ5" s="33" t="s">
        <v>104</v>
      </c>
      <c r="DR5" s="33" t="s">
        <v>105</v>
      </c>
      <c r="DS5" s="33" t="s">
        <v>95</v>
      </c>
      <c r="DT5" s="33" t="s">
        <v>96</v>
      </c>
      <c r="DU5" s="33" t="s">
        <v>97</v>
      </c>
      <c r="DV5" s="33" t="s">
        <v>98</v>
      </c>
      <c r="DW5" s="33" t="s">
        <v>99</v>
      </c>
      <c r="DX5" s="33" t="s">
        <v>100</v>
      </c>
      <c r="DY5" s="33" t="s">
        <v>101</v>
      </c>
      <c r="DZ5" s="33" t="s">
        <v>102</v>
      </c>
      <c r="EA5" s="33" t="s">
        <v>103</v>
      </c>
      <c r="EB5" s="33" t="s">
        <v>104</v>
      </c>
      <c r="EC5" s="33" t="s">
        <v>105</v>
      </c>
      <c r="ED5" s="33" t="s">
        <v>95</v>
      </c>
      <c r="EE5" s="33" t="s">
        <v>96</v>
      </c>
      <c r="EF5" s="33" t="s">
        <v>97</v>
      </c>
      <c r="EG5" s="33" t="s">
        <v>98</v>
      </c>
      <c r="EH5" s="33" t="s">
        <v>99</v>
      </c>
      <c r="EI5" s="33" t="s">
        <v>100</v>
      </c>
      <c r="EJ5" s="33" t="s">
        <v>101</v>
      </c>
      <c r="EK5" s="33" t="s">
        <v>102</v>
      </c>
      <c r="EL5" s="33" t="s">
        <v>103</v>
      </c>
      <c r="EM5" s="33" t="s">
        <v>104</v>
      </c>
      <c r="EN5" s="33" t="s">
        <v>105</v>
      </c>
    </row>
    <row r="6" spans="1:144" s="37" customFormat="1">
      <c r="A6" s="29" t="s">
        <v>106</v>
      </c>
      <c r="B6" s="34">
        <f>B7</f>
        <v>2016</v>
      </c>
      <c r="C6" s="34">
        <f t="shared" ref="C6:W6" si="3">C7</f>
        <v>313645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鳥取県　三朝町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D3</v>
      </c>
      <c r="M6" s="34">
        <f t="shared" si="3"/>
        <v>0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30.06</v>
      </c>
      <c r="Q6" s="35">
        <f t="shared" si="3"/>
        <v>1944</v>
      </c>
      <c r="R6" s="35">
        <f t="shared" si="3"/>
        <v>6720</v>
      </c>
      <c r="S6" s="35">
        <f t="shared" si="3"/>
        <v>233.52</v>
      </c>
      <c r="T6" s="35">
        <f t="shared" si="3"/>
        <v>28.78</v>
      </c>
      <c r="U6" s="35">
        <f t="shared" si="3"/>
        <v>2007</v>
      </c>
      <c r="V6" s="35">
        <f t="shared" si="3"/>
        <v>191</v>
      </c>
      <c r="W6" s="35">
        <f t="shared" si="3"/>
        <v>10.51</v>
      </c>
      <c r="X6" s="36">
        <f>IF(X7="",NA(),X7)</f>
        <v>92.21</v>
      </c>
      <c r="Y6" s="36">
        <f t="shared" ref="Y6:AG6" si="4">IF(Y7="",NA(),Y7)</f>
        <v>90.67</v>
      </c>
      <c r="Z6" s="36">
        <f t="shared" si="4"/>
        <v>89.3</v>
      </c>
      <c r="AA6" s="36">
        <f t="shared" si="4"/>
        <v>87.24</v>
      </c>
      <c r="AB6" s="36">
        <f t="shared" si="4"/>
        <v>83.86</v>
      </c>
      <c r="AC6" s="36">
        <f t="shared" si="4"/>
        <v>74.52</v>
      </c>
      <c r="AD6" s="36">
        <f t="shared" si="4"/>
        <v>76.09</v>
      </c>
      <c r="AE6" s="36">
        <f t="shared" si="4"/>
        <v>75.87</v>
      </c>
      <c r="AF6" s="36">
        <f t="shared" si="4"/>
        <v>76.27</v>
      </c>
      <c r="AG6" s="36">
        <f t="shared" si="4"/>
        <v>77.56</v>
      </c>
      <c r="AH6" s="35" t="str">
        <f>IF(AH7="","",IF(AH7="-","【-】","【"&amp;SUBSTITUTE(TEXT(AH7,"#,##0.00"),"-","△")&amp;"】"))</f>
        <v>【76.78】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478.15</v>
      </c>
      <c r="BF6" s="36">
        <f t="shared" ref="BF6:BN6" si="7">IF(BF7="",NA(),BF7)</f>
        <v>479.51</v>
      </c>
      <c r="BG6" s="36">
        <f t="shared" si="7"/>
        <v>504.13</v>
      </c>
      <c r="BH6" s="36">
        <f t="shared" si="7"/>
        <v>507.12</v>
      </c>
      <c r="BI6" s="36">
        <f t="shared" si="7"/>
        <v>567.11</v>
      </c>
      <c r="BJ6" s="36">
        <f t="shared" si="7"/>
        <v>1108.26</v>
      </c>
      <c r="BK6" s="36">
        <f t="shared" si="7"/>
        <v>1113.76</v>
      </c>
      <c r="BL6" s="36">
        <f t="shared" si="7"/>
        <v>1125.69</v>
      </c>
      <c r="BM6" s="36">
        <f t="shared" si="7"/>
        <v>1134.67</v>
      </c>
      <c r="BN6" s="36">
        <f t="shared" si="7"/>
        <v>1144.79</v>
      </c>
      <c r="BO6" s="35" t="str">
        <f>IF(BO7="","",IF(BO7="-","【-】","【"&amp;SUBSTITUTE(TEXT(BO7,"#,##0.00"),"-","△")&amp;"】"))</f>
        <v>【1,280.76】</v>
      </c>
      <c r="BP6" s="36">
        <f>IF(BP7="",NA(),BP7)</f>
        <v>91.24</v>
      </c>
      <c r="BQ6" s="36">
        <f t="shared" ref="BQ6:BY6" si="8">IF(BQ7="",NA(),BQ7)</f>
        <v>90.65</v>
      </c>
      <c r="BR6" s="36">
        <f t="shared" si="8"/>
        <v>89.27</v>
      </c>
      <c r="BS6" s="36">
        <f t="shared" si="8"/>
        <v>86.36</v>
      </c>
      <c r="BT6" s="36">
        <f t="shared" si="8"/>
        <v>75.78</v>
      </c>
      <c r="BU6" s="36">
        <f t="shared" si="8"/>
        <v>19.77</v>
      </c>
      <c r="BV6" s="36">
        <f t="shared" si="8"/>
        <v>34.25</v>
      </c>
      <c r="BW6" s="36">
        <f t="shared" si="8"/>
        <v>46.48</v>
      </c>
      <c r="BX6" s="36">
        <f t="shared" si="8"/>
        <v>40.6</v>
      </c>
      <c r="BY6" s="36">
        <f t="shared" si="8"/>
        <v>56.04</v>
      </c>
      <c r="BZ6" s="35" t="str">
        <f>IF(BZ7="","",IF(BZ7="-","【-】","【"&amp;SUBSTITUTE(TEXT(BZ7,"#,##0.00"),"-","△")&amp;"】"))</f>
        <v>【53.06】</v>
      </c>
      <c r="CA6" s="36">
        <f>IF(CA7="",NA(),CA7)</f>
        <v>111.51</v>
      </c>
      <c r="CB6" s="36">
        <f t="shared" ref="CB6:CJ6" si="9">IF(CB7="",NA(),CB7)</f>
        <v>112.91</v>
      </c>
      <c r="CC6" s="36">
        <f t="shared" si="9"/>
        <v>117.44</v>
      </c>
      <c r="CD6" s="36">
        <f t="shared" si="9"/>
        <v>124.1</v>
      </c>
      <c r="CE6" s="36">
        <f t="shared" si="9"/>
        <v>132.36000000000001</v>
      </c>
      <c r="CF6" s="36">
        <f t="shared" si="9"/>
        <v>878.73</v>
      </c>
      <c r="CG6" s="36">
        <f t="shared" si="9"/>
        <v>501.18</v>
      </c>
      <c r="CH6" s="36">
        <f t="shared" si="9"/>
        <v>376.61</v>
      </c>
      <c r="CI6" s="36">
        <f t="shared" si="9"/>
        <v>440.03</v>
      </c>
      <c r="CJ6" s="36">
        <f t="shared" si="9"/>
        <v>304.35000000000002</v>
      </c>
      <c r="CK6" s="35" t="str">
        <f>IF(CK7="","",IF(CK7="-","【-】","【"&amp;SUBSTITUTE(TEXT(CK7,"#,##0.00"),"-","△")&amp;"】"))</f>
        <v>【314.83】</v>
      </c>
      <c r="CL6" s="36">
        <f>IF(CL7="",NA(),CL7)</f>
        <v>57.13</v>
      </c>
      <c r="CM6" s="36">
        <f t="shared" ref="CM6:CU6" si="10">IF(CM7="",NA(),CM7)</f>
        <v>55.55</v>
      </c>
      <c r="CN6" s="36">
        <f t="shared" si="10"/>
        <v>52.83</v>
      </c>
      <c r="CO6" s="36">
        <f t="shared" si="10"/>
        <v>52.53</v>
      </c>
      <c r="CP6" s="36">
        <f t="shared" si="10"/>
        <v>54.26</v>
      </c>
      <c r="CQ6" s="36">
        <f t="shared" si="10"/>
        <v>57.17</v>
      </c>
      <c r="CR6" s="36">
        <f t="shared" si="10"/>
        <v>57.55</v>
      </c>
      <c r="CS6" s="36">
        <f t="shared" si="10"/>
        <v>57.43</v>
      </c>
      <c r="CT6" s="36">
        <f t="shared" si="10"/>
        <v>57.29</v>
      </c>
      <c r="CU6" s="36">
        <f t="shared" si="10"/>
        <v>55.9</v>
      </c>
      <c r="CV6" s="35" t="str">
        <f>IF(CV7="","",IF(CV7="-","【-】","【"&amp;SUBSTITUTE(TEXT(CV7,"#,##0.00"),"-","△")&amp;"】"))</f>
        <v>【56.28】</v>
      </c>
      <c r="CW6" s="36">
        <f>IF(CW7="",NA(),CW7)</f>
        <v>100</v>
      </c>
      <c r="CX6" s="36">
        <f t="shared" ref="CX6:DF6" si="11">IF(CX7="",NA(),CX7)</f>
        <v>100</v>
      </c>
      <c r="CY6" s="36">
        <f t="shared" si="11"/>
        <v>100</v>
      </c>
      <c r="CZ6" s="36">
        <f t="shared" si="11"/>
        <v>100</v>
      </c>
      <c r="DA6" s="36">
        <f t="shared" si="11"/>
        <v>100</v>
      </c>
      <c r="DB6" s="36">
        <f t="shared" si="11"/>
        <v>74.94</v>
      </c>
      <c r="DC6" s="36">
        <f t="shared" si="11"/>
        <v>74.14</v>
      </c>
      <c r="DD6" s="36">
        <f t="shared" si="11"/>
        <v>73.83</v>
      </c>
      <c r="DE6" s="36">
        <f t="shared" si="11"/>
        <v>73.69</v>
      </c>
      <c r="DF6" s="36">
        <f t="shared" si="11"/>
        <v>73.28</v>
      </c>
      <c r="DG6" s="35" t="str">
        <f>IF(DG7="","",IF(DG7="-","【-】","【"&amp;SUBSTITUTE(TEXT(DG7,"#,##0.00"),"-","△")&amp;"】"))</f>
        <v>【74.94】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6">
        <f>IF(ED7="",NA(),ED7)</f>
        <v>0.67</v>
      </c>
      <c r="EE6" s="36">
        <f t="shared" ref="EE6:EM6" si="14">IF(EE7="",NA(),EE7)</f>
        <v>0.21</v>
      </c>
      <c r="EF6" s="36">
        <f t="shared" si="14"/>
        <v>1.25</v>
      </c>
      <c r="EG6" s="35">
        <f t="shared" si="14"/>
        <v>0</v>
      </c>
      <c r="EH6" s="35">
        <f t="shared" si="14"/>
        <v>0</v>
      </c>
      <c r="EI6" s="36">
        <f t="shared" si="14"/>
        <v>0.46</v>
      </c>
      <c r="EJ6" s="36">
        <f t="shared" si="14"/>
        <v>0.8</v>
      </c>
      <c r="EK6" s="36">
        <f t="shared" si="14"/>
        <v>0.69</v>
      </c>
      <c r="EL6" s="36">
        <f t="shared" si="14"/>
        <v>0.65</v>
      </c>
      <c r="EM6" s="36">
        <f t="shared" si="14"/>
        <v>0.53</v>
      </c>
      <c r="EN6" s="35" t="str">
        <f>IF(EN7="","",IF(EN7="-","【-】","【"&amp;SUBSTITUTE(TEXT(EN7,"#,##0.00"),"-","△")&amp;"】"))</f>
        <v>【0.59】</v>
      </c>
    </row>
    <row r="7" spans="1:144" s="37" customFormat="1">
      <c r="A7" s="29"/>
      <c r="B7" s="38">
        <v>2016</v>
      </c>
      <c r="C7" s="38">
        <v>313645</v>
      </c>
      <c r="D7" s="38">
        <v>47</v>
      </c>
      <c r="E7" s="38">
        <v>1</v>
      </c>
      <c r="F7" s="38">
        <v>0</v>
      </c>
      <c r="G7" s="38">
        <v>0</v>
      </c>
      <c r="H7" s="38" t="s">
        <v>107</v>
      </c>
      <c r="I7" s="38" t="s">
        <v>108</v>
      </c>
      <c r="J7" s="38" t="s">
        <v>109</v>
      </c>
      <c r="K7" s="38" t="s">
        <v>110</v>
      </c>
      <c r="L7" s="38" t="s">
        <v>111</v>
      </c>
      <c r="M7" s="38"/>
      <c r="N7" s="39" t="s">
        <v>112</v>
      </c>
      <c r="O7" s="39" t="s">
        <v>113</v>
      </c>
      <c r="P7" s="39">
        <v>30.06</v>
      </c>
      <c r="Q7" s="39">
        <v>1944</v>
      </c>
      <c r="R7" s="39">
        <v>6720</v>
      </c>
      <c r="S7" s="39">
        <v>233.52</v>
      </c>
      <c r="T7" s="39">
        <v>28.78</v>
      </c>
      <c r="U7" s="39">
        <v>2007</v>
      </c>
      <c r="V7" s="39">
        <v>191</v>
      </c>
      <c r="W7" s="39">
        <v>10.51</v>
      </c>
      <c r="X7" s="39">
        <v>92.21</v>
      </c>
      <c r="Y7" s="39">
        <v>90.67</v>
      </c>
      <c r="Z7" s="39">
        <v>89.3</v>
      </c>
      <c r="AA7" s="39">
        <v>87.24</v>
      </c>
      <c r="AB7" s="39">
        <v>83.86</v>
      </c>
      <c r="AC7" s="39">
        <v>74.52</v>
      </c>
      <c r="AD7" s="39">
        <v>76.09</v>
      </c>
      <c r="AE7" s="39">
        <v>75.87</v>
      </c>
      <c r="AF7" s="39">
        <v>76.27</v>
      </c>
      <c r="AG7" s="39">
        <v>77.56</v>
      </c>
      <c r="AH7" s="39">
        <v>76.78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478.15</v>
      </c>
      <c r="BF7" s="39">
        <v>479.51</v>
      </c>
      <c r="BG7" s="39">
        <v>504.13</v>
      </c>
      <c r="BH7" s="39">
        <v>507.12</v>
      </c>
      <c r="BI7" s="39">
        <v>567.11</v>
      </c>
      <c r="BJ7" s="39">
        <v>1108.26</v>
      </c>
      <c r="BK7" s="39">
        <v>1113.76</v>
      </c>
      <c r="BL7" s="39">
        <v>1125.69</v>
      </c>
      <c r="BM7" s="39">
        <v>1134.67</v>
      </c>
      <c r="BN7" s="39">
        <v>1144.79</v>
      </c>
      <c r="BO7" s="39">
        <v>1280.76</v>
      </c>
      <c r="BP7" s="39">
        <v>91.24</v>
      </c>
      <c r="BQ7" s="39">
        <v>90.65</v>
      </c>
      <c r="BR7" s="39">
        <v>89.27</v>
      </c>
      <c r="BS7" s="39">
        <v>86.36</v>
      </c>
      <c r="BT7" s="39">
        <v>75.78</v>
      </c>
      <c r="BU7" s="39">
        <v>19.77</v>
      </c>
      <c r="BV7" s="39">
        <v>34.25</v>
      </c>
      <c r="BW7" s="39">
        <v>46.48</v>
      </c>
      <c r="BX7" s="39">
        <v>40.6</v>
      </c>
      <c r="BY7" s="39">
        <v>56.04</v>
      </c>
      <c r="BZ7" s="39">
        <v>53.06</v>
      </c>
      <c r="CA7" s="39">
        <v>111.51</v>
      </c>
      <c r="CB7" s="39">
        <v>112.91</v>
      </c>
      <c r="CC7" s="39">
        <v>117.44</v>
      </c>
      <c r="CD7" s="39">
        <v>124.1</v>
      </c>
      <c r="CE7" s="39">
        <v>132.36000000000001</v>
      </c>
      <c r="CF7" s="39">
        <v>878.73</v>
      </c>
      <c r="CG7" s="39">
        <v>501.18</v>
      </c>
      <c r="CH7" s="39">
        <v>376.61</v>
      </c>
      <c r="CI7" s="39">
        <v>440.03</v>
      </c>
      <c r="CJ7" s="39">
        <v>304.35000000000002</v>
      </c>
      <c r="CK7" s="39">
        <v>314.83</v>
      </c>
      <c r="CL7" s="39">
        <v>57.13</v>
      </c>
      <c r="CM7" s="39">
        <v>55.55</v>
      </c>
      <c r="CN7" s="39">
        <v>52.83</v>
      </c>
      <c r="CO7" s="39">
        <v>52.53</v>
      </c>
      <c r="CP7" s="39">
        <v>54.26</v>
      </c>
      <c r="CQ7" s="39">
        <v>57.17</v>
      </c>
      <c r="CR7" s="39">
        <v>57.55</v>
      </c>
      <c r="CS7" s="39">
        <v>57.43</v>
      </c>
      <c r="CT7" s="39">
        <v>57.29</v>
      </c>
      <c r="CU7" s="39">
        <v>55.9</v>
      </c>
      <c r="CV7" s="39">
        <v>56.28</v>
      </c>
      <c r="CW7" s="39">
        <v>100</v>
      </c>
      <c r="CX7" s="39">
        <v>100</v>
      </c>
      <c r="CY7" s="39">
        <v>100</v>
      </c>
      <c r="CZ7" s="39">
        <v>100</v>
      </c>
      <c r="DA7" s="39">
        <v>100</v>
      </c>
      <c r="DB7" s="39">
        <v>74.94</v>
      </c>
      <c r="DC7" s="39">
        <v>74.14</v>
      </c>
      <c r="DD7" s="39">
        <v>73.83</v>
      </c>
      <c r="DE7" s="39">
        <v>73.69</v>
      </c>
      <c r="DF7" s="39">
        <v>73.28</v>
      </c>
      <c r="DG7" s="39">
        <v>74.94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0.67</v>
      </c>
      <c r="EE7" s="39">
        <v>0.21</v>
      </c>
      <c r="EF7" s="39">
        <v>1.25</v>
      </c>
      <c r="EG7" s="39">
        <v>0</v>
      </c>
      <c r="EH7" s="39">
        <v>0</v>
      </c>
      <c r="EI7" s="39">
        <v>0.46</v>
      </c>
      <c r="EJ7" s="39">
        <v>0.8</v>
      </c>
      <c r="EK7" s="39">
        <v>0.69</v>
      </c>
      <c r="EL7" s="39">
        <v>0.65</v>
      </c>
      <c r="EM7" s="39">
        <v>0.53</v>
      </c>
      <c r="EN7" s="39">
        <v>0.59</v>
      </c>
    </row>
    <row r="8" spans="1:144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>
      <c r="A9" s="41"/>
      <c r="B9" s="41" t="s">
        <v>114</v>
      </c>
      <c r="C9" s="41" t="s">
        <v>115</v>
      </c>
      <c r="D9" s="41" t="s">
        <v>116</v>
      </c>
      <c r="E9" s="41" t="s">
        <v>117</v>
      </c>
      <c r="F9" s="41" t="s">
        <v>118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>
      <c r="A10" s="41" t="s">
        <v>57</v>
      </c>
      <c r="B10" s="42">
        <f>DATEVALUE($B$6-4&amp;"年1月1日")</f>
        <v>40909</v>
      </c>
      <c r="C10" s="42">
        <f>DATEVALUE($B$6-3&amp;"年1月1日")</f>
        <v>41275</v>
      </c>
      <c r="D10" s="42">
        <f>DATEVALUE($B$6-2&amp;"年1月1日")</f>
        <v>41640</v>
      </c>
      <c r="E10" s="42">
        <f>DATEVALUE($B$6-1&amp;"年1月1日")</f>
        <v>42005</v>
      </c>
      <c r="F10" s="42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鳥取県庁</cp:lastModifiedBy>
  <cp:lastPrinted>2018-02-26T09:53:29Z</cp:lastPrinted>
  <dcterms:modified xsi:type="dcterms:W3CDTF">2018-02-26T09:53:35Z</dcterms:modified>
</cp:coreProperties>
</file>