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05_市町村公営企業\03_公営企業決算統計\03 経営比較分析表\Ｈ29年度\04 分析依頼\05 県HP掲載用\14 大山町　○\"/>
    </mc:Choice>
  </mc:AlternateContent>
  <workbookProtection workbookPassword="B31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AL10" i="4" s="1"/>
  <c r="T6" i="5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5" i="4"/>
  <c r="AT10" i="4"/>
  <c r="W10" i="4"/>
  <c r="B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<sst xmlns="http://schemas.openxmlformats.org/spreadsheetml/2006/main" count="237" uniqueCount="124">
  <si>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</si>
  <si>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</si>
  <si>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</si>
  <si>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</si>
  <si>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</si>
  <si>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</si>
  <si>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</si>
  <si>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</si>
  <si>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</si>
  <si>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</si>
  <si>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</si>
  <si>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</si>
  <si>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</si>
  <si>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</si>
  <si>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</si>
  <si>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</si>
  <si>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</si>
  <si>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</si>
  <si>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</si>
  <si>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</si>
  <si>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</si>
  <si>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</si>
  <si>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</si>
  <si>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</si>
  <si>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</si>
  <si>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</si>
  <si>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</si>
  <si>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</si>
  <si>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</si>
  <si>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</si>
  <si>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</si>
  <si>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</si>
  <si>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</si>
  <si>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</si>
  <si>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</si>
  <si>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</si>
  <si>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</si>
  <si>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</si>
  <si>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</si>
  <si>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</si>
  <si>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</si>
  <si>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</si>
  <si>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</si>
  <si>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</si>
  <si>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</si>
  <si>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</si>
  <si>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</si>
  <si>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</si>
  <si>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</si>
  <si>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</si>
  <si>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</si>
  <si>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</si>
  <si>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</si>
  <si>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</si>
  <si>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</si>
  <si>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</si>
  <si>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</si>
  <si>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</si>
  <si>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</si>
  <si>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</si>
  <si>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</si>
  <si>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</si>
  <si>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</si>
  <si>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</si>
  <si>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</si>
  <si>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</si>
  <si>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</si>
  <si>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</si>
  <si>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</si>
  <si>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</si>
  <si>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</si>
  <si>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</si>
  <si>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</si>
  <si>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</si>
  <si>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</si>
  <si>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</si>
  <si>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</si>
  <si>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</si>
  <si>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</si>
  <si>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</si>
  <si>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</si>
  <si>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</si>
  <si>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</si>
  <si>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</si>
  <si>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</si>
  <si>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</si>
  <si>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</si>
  <si>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</si>
  <si>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</si>
  <si>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</si>
  <si>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</si>
  <si>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</si>
  <si>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</si>
  <si>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</si>
  <si>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</si>
  <si>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</si>
  <si>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</si>
  <si>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</si>
  <si>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</si>
  <si>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</si>
  <si>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</si>
  <si>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</si>
  <si>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</si>
  <si>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</si>
  <si>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</si>
  <si>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</si>
  <si>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</si>
  <si>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</si>
  <si>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大山町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</si>
  <si>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</si>
  <si>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</si>
  <si>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</si>
  <si>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</si>
  <si>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</si>
  <si>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</si>
  <si>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</si>
  <si>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</si>
  <si>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</si>
  <si>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</si>
  <si>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</si>
  <si>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①収益的収支比率は、100%を下回り、健全経営とはいえない。ただし、簡易水道事業に関しては全国平均、類似団体平均も100%を大きく下回っている現状である。
④企業債残高対給水比率をみると、全国平均、類似団体平均より低くなっている。これは、企業債への依存度が他団体と比較して低いこと、または給水収益が多いことを示しており、年々低下している。
⑤料金回収率も100%を下回っていて、料金収入で賄うべき経費を回収できているとはいえないが、全国平均、類似団体平均は上回っている。
⑥給水原価についても、全国平均、類似団体と比較して低い数値となっている。
また、⑦施設利用率については、類似団体を上回っているが、全国平均は下回っている。100%に近づけていけるよう、施設の適正化に努めたい。
⑧有収率は全国平均、類似団体を大きく上回り、90%以上となっている。これは施設の稼動が収益に結びついていることを示している。</t>
    <rPh sb="160" eb="162">
      <t>ネンネン</t>
    </rPh>
    <rPh sb="162" eb="164">
      <t>テイカ</t>
    </rPh>
    <rPh sb="228" eb="230">
      <t>ウワマワ</t>
    </rPh>
    <phoneticPr fontId="4"/>
  </si>
  <si>
    <t>③　類似団体平均を下回っている。
直近5年間では管路更新は行っておらず、計画的な更新ができるよう、管路状況の把握、管理に努めたい。</t>
    <rPh sb="17" eb="19">
      <t>チョッキン</t>
    </rPh>
    <rPh sb="20" eb="22">
      <t>ネンカン</t>
    </rPh>
    <rPh sb="24" eb="26">
      <t>カンロ</t>
    </rPh>
    <rPh sb="26" eb="28">
      <t>コウシン</t>
    </rPh>
    <rPh sb="29" eb="30">
      <t>オコナ</t>
    </rPh>
    <rPh sb="36" eb="38">
      <t>ケイカク</t>
    </rPh>
    <phoneticPr fontId="4"/>
  </si>
  <si>
    <t>簡易水道事業単独での経営状態は、健全であるとはいえないが、全国的、類似団体も同じような傾向を示している。また、それらの指標と比較して大きく悪化している項目も特にない。平成29年度以降は上水道事業との統合により、経営の明確化、固定資産状況の把握ができるため、健全経営を目指しより一層計画立てた運営を行いたい。</t>
    <rPh sb="83" eb="85">
      <t>ヘイセイ</t>
    </rPh>
    <rPh sb="87" eb="88">
      <t>ネン</t>
    </rPh>
    <rPh sb="88" eb="89">
      <t>ド</t>
    </rPh>
    <rPh sb="89" eb="91">
      <t>イコウ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</si>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</sst>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797680"/>
        <c:axId val="333799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0.91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7680"/>
        <c:axId val="333799640"/>
      </c:lineChart>
      <c:dateAx>
        <c:axId val="333797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799640"/>
        <c:crosses val="autoZero"/>
        <c:auto val="1"/>
        <c:lblOffset val="100"/>
        <c:baseTimeUnit val="years"/>
      </c:dateAx>
      <c:valAx>
        <c:axId val="333799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797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62.9</c:v>
                </c:pt>
                <c:pt idx="1">
                  <c:v>59.07</c:v>
                </c:pt>
                <c:pt idx="2">
                  <c:v>53.26</c:v>
                </c:pt>
                <c:pt idx="3">
                  <c:v>52.28</c:v>
                </c:pt>
                <c:pt idx="4">
                  <c:v>50.51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56288"/>
        <c:axId val="33405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48.36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56288"/>
        <c:axId val="334058640"/>
      </c:lineChart>
      <c:dateAx>
        <c:axId val="334056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058640"/>
        <c:crosses val="autoZero"/>
        <c:auto val="1"/>
        <c:lblOffset val="100"/>
        <c:baseTimeUnit val="years"/>
      </c:dateAx>
      <c:valAx>
        <c:axId val="33405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05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94.99</c:v>
                </c:pt>
                <c:pt idx="1">
                  <c:v>94.71</c:v>
                </c:pt>
                <c:pt idx="2">
                  <c:v>94.34</c:v>
                </c:pt>
                <c:pt idx="3">
                  <c:v>94.25</c:v>
                </c:pt>
                <c:pt idx="4">
                  <c:v>94.13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50904"/>
        <c:axId val="33435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75.239999999999995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50904"/>
        <c:axId val="334352080"/>
      </c:lineChart>
      <c:dateAx>
        <c:axId val="334350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352080"/>
        <c:crosses val="autoZero"/>
        <c:auto val="1"/>
        <c:lblOffset val="100"/>
        <c:baseTimeUnit val="years"/>
      </c:dateAx>
      <c:valAx>
        <c:axId val="33435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350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70.88</c:v>
                </c:pt>
                <c:pt idx="1">
                  <c:v>69.22</c:v>
                </c:pt>
                <c:pt idx="2">
                  <c:v>63.08</c:v>
                </c:pt>
                <c:pt idx="3">
                  <c:v>55.17</c:v>
                </c:pt>
                <c:pt idx="4">
                  <c:v>61.96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794152"/>
        <c:axId val="33379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73.06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4152"/>
        <c:axId val="333794936"/>
      </c:lineChart>
      <c:dateAx>
        <c:axId val="333794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794936"/>
        <c:crosses val="autoZero"/>
        <c:auto val="1"/>
        <c:lblOffset val="100"/>
        <c:baseTimeUnit val="years"/>
      </c:dateAx>
      <c:valAx>
        <c:axId val="33379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794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798464"/>
        <c:axId val="333798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8464"/>
        <c:axId val="333798856"/>
      </c:lineChart>
      <c:dateAx>
        <c:axId val="33379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798856"/>
        <c:crosses val="autoZero"/>
        <c:auto val="1"/>
        <c:lblOffset val="100"/>
        <c:baseTimeUnit val="years"/>
      </c:dateAx>
      <c:valAx>
        <c:axId val="333798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79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800032"/>
        <c:axId val="33379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800032"/>
        <c:axId val="333796896"/>
      </c:lineChart>
      <c:dateAx>
        <c:axId val="333800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796896"/>
        <c:crosses val="autoZero"/>
        <c:auto val="1"/>
        <c:lblOffset val="100"/>
        <c:baseTimeUnit val="years"/>
      </c:dateAx>
      <c:valAx>
        <c:axId val="33379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800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3793368"/>
        <c:axId val="33379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93368"/>
        <c:axId val="333794544"/>
      </c:lineChart>
      <c:dateAx>
        <c:axId val="333793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3794544"/>
        <c:crosses val="autoZero"/>
        <c:auto val="1"/>
        <c:lblOffset val="100"/>
        <c:baseTimeUnit val="years"/>
      </c:dateAx>
      <c:valAx>
        <c:axId val="33379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3793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59424"/>
        <c:axId val="3340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59424"/>
        <c:axId val="334057856"/>
      </c:lineChart>
      <c:dateAx>
        <c:axId val="33405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057856"/>
        <c:crosses val="autoZero"/>
        <c:auto val="1"/>
        <c:lblOffset val="100"/>
        <c:baseTimeUnit val="years"/>
      </c:dateAx>
      <c:valAx>
        <c:axId val="3340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05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1873.56</c:v>
                </c:pt>
                <c:pt idx="1">
                  <c:v>1912.77</c:v>
                </c:pt>
                <c:pt idx="2">
                  <c:v>909</c:v>
                </c:pt>
                <c:pt idx="3">
                  <c:v>814.59</c:v>
                </c:pt>
                <c:pt idx="4">
                  <c:v>812.18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55896"/>
        <c:axId val="33405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1486.62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55896"/>
        <c:axId val="334059816"/>
      </c:lineChart>
      <c:dateAx>
        <c:axId val="334055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059816"/>
        <c:crosses val="autoZero"/>
        <c:auto val="1"/>
        <c:lblOffset val="100"/>
        <c:baseTimeUnit val="years"/>
      </c:dateAx>
      <c:valAx>
        <c:axId val="334059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055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40.24</c:v>
                </c:pt>
                <c:pt idx="1">
                  <c:v>39.56</c:v>
                </c:pt>
                <c:pt idx="2">
                  <c:v>60.4</c:v>
                </c:pt>
                <c:pt idx="3">
                  <c:v>51.27</c:v>
                </c:pt>
                <c:pt idx="4">
                  <c:v>38.630000000000003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60600"/>
        <c:axId val="33405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24.39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60600"/>
        <c:axId val="334058248"/>
      </c:lineChart>
      <c:dateAx>
        <c:axId val="334060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058248"/>
        <c:crosses val="autoZero"/>
        <c:auto val="1"/>
        <c:lblOffset val="100"/>
        <c:baseTimeUnit val="years"/>
      </c:dateAx>
      <c:valAx>
        <c:axId val="33405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060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75.98</c:v>
                </c:pt>
                <c:pt idx="2">
                  <c:v>107.81</c:v>
                </c:pt>
                <c:pt idx="3">
                  <c:v>130.15</c:v>
                </c:pt>
                <c:pt idx="4">
                  <c:v>160.59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060208"/>
        <c:axId val="33406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734.18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60208"/>
        <c:axId val="334060992"/>
      </c:lineChart>
      <c:dateAx>
        <c:axId val="33406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4060992"/>
        <c:crosses val="autoZero"/>
        <c:auto val="1"/>
        <c:lblOffset val="100"/>
        <c:baseTimeUnit val="years"/>
      </c:dateAx>
      <c:valAx>
        <c:axId val="33406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406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AD9" sqref="AD9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鳥取県　大山町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50" t="s">
        <v>123</v>
      </c>
      <c r="AE8" s="50"/>
      <c r="AF8" s="50"/>
      <c r="AG8" s="50"/>
      <c r="AH8" s="50"/>
      <c r="AI8" s="50"/>
      <c r="AJ8" s="50"/>
      <c r="AK8" s="2"/>
      <c r="AL8" s="51">
        <f>データ!$R$6</f>
        <v>16799</v>
      </c>
      <c r="AM8" s="51"/>
      <c r="AN8" s="51"/>
      <c r="AO8" s="51"/>
      <c r="AP8" s="51"/>
      <c r="AQ8" s="51"/>
      <c r="AR8" s="51"/>
      <c r="AS8" s="51"/>
      <c r="AT8" s="46">
        <f>データ!$S$6</f>
        <v>189.83</v>
      </c>
      <c r="AU8" s="46"/>
      <c r="AV8" s="46"/>
      <c r="AW8" s="46"/>
      <c r="AX8" s="46"/>
      <c r="AY8" s="46"/>
      <c r="AZ8" s="46"/>
      <c r="BA8" s="46"/>
      <c r="BB8" s="46">
        <f>データ!$T$6</f>
        <v>88.49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4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19</v>
      </c>
      <c r="BM9" s="5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3.73</v>
      </c>
      <c r="Q10" s="46"/>
      <c r="R10" s="46"/>
      <c r="S10" s="46"/>
      <c r="T10" s="46"/>
      <c r="U10" s="46"/>
      <c r="V10" s="46"/>
      <c r="W10" s="51">
        <f>データ!$Q$6</f>
        <v>1296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622</v>
      </c>
      <c r="AM10" s="51"/>
      <c r="AN10" s="51"/>
      <c r="AO10" s="51"/>
      <c r="AP10" s="51"/>
      <c r="AQ10" s="51"/>
      <c r="AR10" s="51"/>
      <c r="AS10" s="51"/>
      <c r="AT10" s="46">
        <f>データ!$V$6</f>
        <v>10.1</v>
      </c>
      <c r="AU10" s="46"/>
      <c r="AV10" s="46"/>
      <c r="AW10" s="46"/>
      <c r="AX10" s="46"/>
      <c r="AY10" s="46"/>
      <c r="AZ10" s="46"/>
      <c r="BA10" s="46"/>
      <c r="BB10" s="46">
        <f>データ!$W$6</f>
        <v>61.58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21</v>
      </c>
      <c r="BM10" s="55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25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26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27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28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29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30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31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32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33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34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36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38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39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6" t="s">
        <v>40</v>
      </c>
    </row>
    <row r="84" spans="1:78" hidden="1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4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>
      <c r="A6" s="29" t="s">
        <v>107</v>
      </c>
      <c r="B6" s="34">
        <f>B7</f>
        <v>2016</v>
      </c>
      <c r="C6" s="34">
        <f t="shared" ref="C6:W6" si="3">C7</f>
        <v>313866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鳥取県　大山町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3.73</v>
      </c>
      <c r="Q6" s="35">
        <f t="shared" si="3"/>
        <v>1296</v>
      </c>
      <c r="R6" s="35">
        <f t="shared" si="3"/>
        <v>16799</v>
      </c>
      <c r="S6" s="35">
        <f t="shared" si="3"/>
        <v>189.83</v>
      </c>
      <c r="T6" s="35">
        <f t="shared" si="3"/>
        <v>88.49</v>
      </c>
      <c r="U6" s="35">
        <f t="shared" si="3"/>
        <v>622</v>
      </c>
      <c r="V6" s="35">
        <f t="shared" si="3"/>
        <v>10.1</v>
      </c>
      <c r="W6" s="35">
        <f t="shared" si="3"/>
        <v>61.58</v>
      </c>
      <c r="X6" s="36">
        <f>IF(X7="",NA(),X7)</f>
        <v>70.88</v>
      </c>
      <c r="Y6" s="36">
        <f t="shared" ref="Y6:AG6" si="4">IF(Y7="",NA(),Y7)</f>
        <v>69.22</v>
      </c>
      <c r="Z6" s="36">
        <f t="shared" si="4"/>
        <v>63.08</v>
      </c>
      <c r="AA6" s="36">
        <f t="shared" si="4"/>
        <v>55.17</v>
      </c>
      <c r="AB6" s="36">
        <f t="shared" si="4"/>
        <v>61.96</v>
      </c>
      <c r="AC6" s="36">
        <f t="shared" si="4"/>
        <v>70.760000000000005</v>
      </c>
      <c r="AD6" s="36">
        <f t="shared" si="4"/>
        <v>71.66</v>
      </c>
      <c r="AE6" s="36">
        <f t="shared" si="4"/>
        <v>73.06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1873.56</v>
      </c>
      <c r="BF6" s="36">
        <f t="shared" ref="BF6:BN6" si="7">IF(BF7="",NA(),BF7)</f>
        <v>1912.77</v>
      </c>
      <c r="BG6" s="36">
        <f t="shared" si="7"/>
        <v>909</v>
      </c>
      <c r="BH6" s="36">
        <f t="shared" si="7"/>
        <v>814.59</v>
      </c>
      <c r="BI6" s="36">
        <f t="shared" si="7"/>
        <v>812.18</v>
      </c>
      <c r="BJ6" s="36">
        <f t="shared" si="7"/>
        <v>1496.15</v>
      </c>
      <c r="BK6" s="36">
        <f t="shared" si="7"/>
        <v>1462.56</v>
      </c>
      <c r="BL6" s="36">
        <f t="shared" si="7"/>
        <v>1486.62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40.24</v>
      </c>
      <c r="BQ6" s="36">
        <f t="shared" ref="BQ6:BY6" si="8">IF(BQ7="",NA(),BQ7)</f>
        <v>39.56</v>
      </c>
      <c r="BR6" s="36">
        <f t="shared" si="8"/>
        <v>60.4</v>
      </c>
      <c r="BS6" s="36">
        <f t="shared" si="8"/>
        <v>51.27</v>
      </c>
      <c r="BT6" s="36">
        <f t="shared" si="8"/>
        <v>38.630000000000003</v>
      </c>
      <c r="BU6" s="36">
        <f t="shared" si="8"/>
        <v>33.01</v>
      </c>
      <c r="BV6" s="36">
        <f t="shared" si="8"/>
        <v>32.39</v>
      </c>
      <c r="BW6" s="36">
        <f t="shared" si="8"/>
        <v>24.39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74.3</v>
      </c>
      <c r="CB6" s="36">
        <f t="shared" ref="CB6:CJ6" si="9">IF(CB7="",NA(),CB7)</f>
        <v>75.98</v>
      </c>
      <c r="CC6" s="36">
        <f t="shared" si="9"/>
        <v>107.81</v>
      </c>
      <c r="CD6" s="36">
        <f t="shared" si="9"/>
        <v>130.15</v>
      </c>
      <c r="CE6" s="36">
        <f t="shared" si="9"/>
        <v>160.59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734.18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62.9</v>
      </c>
      <c r="CM6" s="36">
        <f t="shared" ref="CM6:CU6" si="10">IF(CM7="",NA(),CM7)</f>
        <v>59.07</v>
      </c>
      <c r="CN6" s="36">
        <f t="shared" si="10"/>
        <v>53.26</v>
      </c>
      <c r="CO6" s="36">
        <f t="shared" si="10"/>
        <v>52.28</v>
      </c>
      <c r="CP6" s="36">
        <f t="shared" si="10"/>
        <v>50.51</v>
      </c>
      <c r="CQ6" s="36">
        <f t="shared" si="10"/>
        <v>51.11</v>
      </c>
      <c r="CR6" s="36">
        <f t="shared" si="10"/>
        <v>50.49</v>
      </c>
      <c r="CS6" s="36">
        <f t="shared" si="10"/>
        <v>48.36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94.99</v>
      </c>
      <c r="CX6" s="36">
        <f t="shared" ref="CX6:DF6" si="11">IF(CX7="",NA(),CX7)</f>
        <v>94.71</v>
      </c>
      <c r="CY6" s="36">
        <f t="shared" si="11"/>
        <v>94.34</v>
      </c>
      <c r="CZ6" s="36">
        <f t="shared" si="11"/>
        <v>94.25</v>
      </c>
      <c r="DA6" s="36">
        <f t="shared" si="11"/>
        <v>94.13</v>
      </c>
      <c r="DB6" s="36">
        <f t="shared" si="11"/>
        <v>74.16</v>
      </c>
      <c r="DC6" s="36">
        <f t="shared" si="11"/>
        <v>74.209999999999994</v>
      </c>
      <c r="DD6" s="36">
        <f t="shared" si="11"/>
        <v>75.239999999999995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0.37</v>
      </c>
      <c r="EJ6" s="36">
        <f t="shared" si="14"/>
        <v>0.7</v>
      </c>
      <c r="EK6" s="36">
        <f t="shared" si="14"/>
        <v>0.91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>
      <c r="A7" s="29"/>
      <c r="B7" s="38">
        <v>2016</v>
      </c>
      <c r="C7" s="38">
        <v>313866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3.73</v>
      </c>
      <c r="Q7" s="39">
        <v>1296</v>
      </c>
      <c r="R7" s="39">
        <v>16799</v>
      </c>
      <c r="S7" s="39">
        <v>189.83</v>
      </c>
      <c r="T7" s="39">
        <v>88.49</v>
      </c>
      <c r="U7" s="39">
        <v>622</v>
      </c>
      <c r="V7" s="39">
        <v>10.1</v>
      </c>
      <c r="W7" s="39">
        <v>61.58</v>
      </c>
      <c r="X7" s="39">
        <v>70.88</v>
      </c>
      <c r="Y7" s="39">
        <v>69.22</v>
      </c>
      <c r="Z7" s="39">
        <v>63.08</v>
      </c>
      <c r="AA7" s="39">
        <v>55.17</v>
      </c>
      <c r="AB7" s="39">
        <v>61.96</v>
      </c>
      <c r="AC7" s="39">
        <v>70.760000000000005</v>
      </c>
      <c r="AD7" s="39">
        <v>71.66</v>
      </c>
      <c r="AE7" s="39">
        <v>73.06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1873.56</v>
      </c>
      <c r="BF7" s="39">
        <v>1912.77</v>
      </c>
      <c r="BG7" s="39">
        <v>909</v>
      </c>
      <c r="BH7" s="39">
        <v>814.59</v>
      </c>
      <c r="BI7" s="39">
        <v>812.18</v>
      </c>
      <c r="BJ7" s="39">
        <v>1496.15</v>
      </c>
      <c r="BK7" s="39">
        <v>1462.56</v>
      </c>
      <c r="BL7" s="39">
        <v>1486.62</v>
      </c>
      <c r="BM7" s="39">
        <v>1510.14</v>
      </c>
      <c r="BN7" s="39">
        <v>1595.62</v>
      </c>
      <c r="BO7" s="39">
        <v>1280.76</v>
      </c>
      <c r="BP7" s="39">
        <v>40.24</v>
      </c>
      <c r="BQ7" s="39">
        <v>39.56</v>
      </c>
      <c r="BR7" s="39">
        <v>60.4</v>
      </c>
      <c r="BS7" s="39">
        <v>51.27</v>
      </c>
      <c r="BT7" s="39">
        <v>38.630000000000003</v>
      </c>
      <c r="BU7" s="39">
        <v>33.01</v>
      </c>
      <c r="BV7" s="39">
        <v>32.39</v>
      </c>
      <c r="BW7" s="39">
        <v>24.39</v>
      </c>
      <c r="BX7" s="39">
        <v>22.67</v>
      </c>
      <c r="BY7" s="39">
        <v>37.92</v>
      </c>
      <c r="BZ7" s="39">
        <v>53.06</v>
      </c>
      <c r="CA7" s="39">
        <v>74.3</v>
      </c>
      <c r="CB7" s="39">
        <v>75.98</v>
      </c>
      <c r="CC7" s="39">
        <v>107.81</v>
      </c>
      <c r="CD7" s="39">
        <v>130.15</v>
      </c>
      <c r="CE7" s="39">
        <v>160.59</v>
      </c>
      <c r="CF7" s="39">
        <v>523.08000000000004</v>
      </c>
      <c r="CG7" s="39">
        <v>530.83000000000004</v>
      </c>
      <c r="CH7" s="39">
        <v>734.18</v>
      </c>
      <c r="CI7" s="39">
        <v>789.62</v>
      </c>
      <c r="CJ7" s="39">
        <v>423.18</v>
      </c>
      <c r="CK7" s="39">
        <v>314.83</v>
      </c>
      <c r="CL7" s="39">
        <v>62.9</v>
      </c>
      <c r="CM7" s="39">
        <v>59.07</v>
      </c>
      <c r="CN7" s="39">
        <v>53.26</v>
      </c>
      <c r="CO7" s="39">
        <v>52.28</v>
      </c>
      <c r="CP7" s="39">
        <v>50.51</v>
      </c>
      <c r="CQ7" s="39">
        <v>51.11</v>
      </c>
      <c r="CR7" s="39">
        <v>50.49</v>
      </c>
      <c r="CS7" s="39">
        <v>48.36</v>
      </c>
      <c r="CT7" s="39">
        <v>48.7</v>
      </c>
      <c r="CU7" s="39">
        <v>46.9</v>
      </c>
      <c r="CV7" s="39">
        <v>56.28</v>
      </c>
      <c r="CW7" s="39">
        <v>94.99</v>
      </c>
      <c r="CX7" s="39">
        <v>94.71</v>
      </c>
      <c r="CY7" s="39">
        <v>94.34</v>
      </c>
      <c r="CZ7" s="39">
        <v>94.25</v>
      </c>
      <c r="DA7" s="39">
        <v>94.13</v>
      </c>
      <c r="DB7" s="39">
        <v>74.16</v>
      </c>
      <c r="DC7" s="39">
        <v>74.209999999999994</v>
      </c>
      <c r="DD7" s="39">
        <v>75.239999999999995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0.37</v>
      </c>
      <c r="EJ7" s="39">
        <v>0.7</v>
      </c>
      <c r="EK7" s="39">
        <v>0.91</v>
      </c>
      <c r="EL7" s="39">
        <v>1.26</v>
      </c>
      <c r="EM7" s="39">
        <v>0.78</v>
      </c>
      <c r="EN7" s="39">
        <v>0.59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2018-02-27T08:02:21Z</cp:lastPrinted>
  <dcterms:created xsi:type="dcterms:W3CDTF">2017-12-25T01:45:45Z</dcterms:created>
  <dcterms:modified xsi:type="dcterms:W3CDTF">2018-02-27T08:02:24Z</dcterms:modified>
</cp:coreProperties>
</file>