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H３１年度\H３１．４\H31.4公表資料\"/>
    </mc:Choice>
  </mc:AlternateContent>
  <bookViews>
    <workbookView xWindow="600" yWindow="120" windowWidth="19395" windowHeight="7830"/>
  </bookViews>
  <sheets>
    <sheet name="市町村別" sheetId="1" r:id="rId1"/>
  </sheets>
  <definedNames>
    <definedName name="_xlnm.Print_Area" localSheetId="0">市町村別!$A$1:$S$44</definedName>
  </definedNames>
  <calcPr calcId="152511" forceFullCalc="1"/>
</workbook>
</file>

<file path=xl/calcChain.xml><?xml version="1.0" encoding="utf-8"?>
<calcChain xmlns="http://schemas.openxmlformats.org/spreadsheetml/2006/main">
  <c r="T15" i="1" l="1"/>
  <c r="T14" i="1"/>
  <c r="T18" i="1" s="1"/>
  <c r="T13" i="1"/>
  <c r="T17" i="1" s="1"/>
  <c r="T12" i="1"/>
  <c r="T11" i="1"/>
  <c r="T9" i="1"/>
  <c r="T16" i="1" l="1"/>
  <c r="T10" i="1"/>
  <c r="T8" i="1" s="1"/>
  <c r="B15" i="1"/>
  <c r="B14" i="1"/>
  <c r="B13" i="1"/>
  <c r="B17" i="1" s="1"/>
  <c r="B12" i="1"/>
  <c r="B11" i="1"/>
  <c r="B9" i="1"/>
  <c r="B18" i="1" l="1"/>
  <c r="B10" i="1"/>
  <c r="B8" i="1" s="1"/>
  <c r="B16" i="1"/>
  <c r="C33" i="1"/>
  <c r="C37" i="1"/>
  <c r="C36" i="1"/>
  <c r="C35" i="1"/>
  <c r="C34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F15" i="1"/>
  <c r="F14" i="1"/>
  <c r="F13" i="1"/>
  <c r="F12" i="1"/>
  <c r="F11" i="1"/>
  <c r="F9" i="1"/>
  <c r="E15" i="1"/>
  <c r="D9" i="1"/>
  <c r="E9" i="1"/>
  <c r="D11" i="1"/>
  <c r="E11" i="1"/>
  <c r="D12" i="1"/>
  <c r="E12" i="1"/>
  <c r="D13" i="1"/>
  <c r="D17" i="1" s="1"/>
  <c r="E13" i="1"/>
  <c r="E17" i="1" s="1"/>
  <c r="D14" i="1"/>
  <c r="E14" i="1"/>
  <c r="D15" i="1"/>
  <c r="R37" i="1"/>
  <c r="R32" i="1"/>
  <c r="Q35" i="1"/>
  <c r="P35" i="1"/>
  <c r="O35" i="1"/>
  <c r="O30" i="1"/>
  <c r="Q30" i="1"/>
  <c r="P30" i="1"/>
  <c r="R33" i="1"/>
  <c r="N33" i="1"/>
  <c r="N28" i="1"/>
  <c r="P31" i="1"/>
  <c r="O31" i="1"/>
  <c r="Q31" i="1"/>
  <c r="Q26" i="1"/>
  <c r="P26" i="1"/>
  <c r="O26" i="1"/>
  <c r="R29" i="1"/>
  <c r="R24" i="1"/>
  <c r="Q27" i="1"/>
  <c r="P27" i="1"/>
  <c r="O27" i="1"/>
  <c r="O22" i="1"/>
  <c r="Q22" i="1"/>
  <c r="P22" i="1"/>
  <c r="R25" i="1"/>
  <c r="N25" i="1"/>
  <c r="N20" i="1"/>
  <c r="P23" i="1"/>
  <c r="O23" i="1"/>
  <c r="Q23" i="1"/>
  <c r="R21" i="1"/>
  <c r="Q19" i="1"/>
  <c r="P19" i="1"/>
  <c r="O19" i="1"/>
  <c r="P20" i="1"/>
  <c r="Q20" i="1"/>
  <c r="O20" i="1"/>
  <c r="O21" i="1"/>
  <c r="P21" i="1"/>
  <c r="Q21" i="1"/>
  <c r="N22" i="1"/>
  <c r="P24" i="1"/>
  <c r="O24" i="1"/>
  <c r="Q24" i="1"/>
  <c r="J12" i="1"/>
  <c r="Q25" i="1"/>
  <c r="O25" i="1"/>
  <c r="P25" i="1"/>
  <c r="R26" i="1"/>
  <c r="O28" i="1"/>
  <c r="P28" i="1"/>
  <c r="Q28" i="1"/>
  <c r="Q29" i="1"/>
  <c r="O29" i="1"/>
  <c r="P29" i="1"/>
  <c r="R30" i="1"/>
  <c r="O32" i="1"/>
  <c r="P32" i="1"/>
  <c r="Q32" i="1"/>
  <c r="Q33" i="1"/>
  <c r="O33" i="1"/>
  <c r="P33" i="1"/>
  <c r="R34" i="1"/>
  <c r="O36" i="1"/>
  <c r="Q36" i="1"/>
  <c r="P36" i="1"/>
  <c r="R35" i="1"/>
  <c r="R19" i="1"/>
  <c r="J11" i="1"/>
  <c r="L12" i="1"/>
  <c r="N19" i="1"/>
  <c r="R27" i="1"/>
  <c r="R31" i="1"/>
  <c r="P34" i="1"/>
  <c r="Q34" i="1"/>
  <c r="J14" i="1"/>
  <c r="O34" i="1"/>
  <c r="N24" i="1"/>
  <c r="R28" i="1"/>
  <c r="N23" i="1"/>
  <c r="N27" i="1"/>
  <c r="J9" i="1"/>
  <c r="L9" i="1"/>
  <c r="N29" i="1"/>
  <c r="N21" i="1"/>
  <c r="N26" i="1"/>
  <c r="N30" i="1"/>
  <c r="N34" i="1"/>
  <c r="O37" i="1"/>
  <c r="P37" i="1"/>
  <c r="J15" i="1"/>
  <c r="J13" i="1"/>
  <c r="Q37" i="1"/>
  <c r="N31" i="1"/>
  <c r="H14" i="1"/>
  <c r="N35" i="1"/>
  <c r="H12" i="1"/>
  <c r="L13" i="1"/>
  <c r="N32" i="1"/>
  <c r="H13" i="1"/>
  <c r="N37" i="1"/>
  <c r="R20" i="1"/>
  <c r="R22" i="1"/>
  <c r="L14" i="1"/>
  <c r="R23" i="1"/>
  <c r="L15" i="1"/>
  <c r="L11" i="1"/>
  <c r="R36" i="1"/>
  <c r="H9" i="1"/>
  <c r="N36" i="1"/>
  <c r="H15" i="1"/>
  <c r="H11" i="1"/>
  <c r="O12" i="1"/>
  <c r="I20" i="1" l="1"/>
  <c r="K20" i="1"/>
  <c r="G20" i="1"/>
  <c r="M20" i="1"/>
  <c r="K28" i="1"/>
  <c r="G28" i="1"/>
  <c r="M28" i="1"/>
  <c r="I28" i="1"/>
  <c r="M37" i="1"/>
  <c r="I37" i="1"/>
  <c r="G37" i="1"/>
  <c r="K37" i="1"/>
  <c r="F18" i="1"/>
  <c r="M21" i="1"/>
  <c r="I21" i="1"/>
  <c r="G21" i="1"/>
  <c r="K21" i="1"/>
  <c r="M25" i="1"/>
  <c r="I25" i="1"/>
  <c r="K25" i="1"/>
  <c r="G25" i="1"/>
  <c r="M29" i="1"/>
  <c r="I29" i="1"/>
  <c r="K29" i="1"/>
  <c r="G29" i="1"/>
  <c r="K34" i="1"/>
  <c r="G34" i="1"/>
  <c r="M34" i="1"/>
  <c r="I34" i="1"/>
  <c r="M33" i="1"/>
  <c r="I33" i="1"/>
  <c r="K33" i="1"/>
  <c r="G33" i="1"/>
  <c r="H17" i="1"/>
  <c r="F17" i="1"/>
  <c r="M24" i="1"/>
  <c r="K24" i="1"/>
  <c r="I24" i="1"/>
  <c r="G24" i="1"/>
  <c r="I32" i="1"/>
  <c r="K32" i="1"/>
  <c r="G32" i="1"/>
  <c r="M32" i="1"/>
  <c r="R15" i="1"/>
  <c r="G22" i="1"/>
  <c r="K22" i="1"/>
  <c r="M22" i="1"/>
  <c r="I22" i="1"/>
  <c r="G26" i="1"/>
  <c r="M26" i="1"/>
  <c r="I26" i="1"/>
  <c r="K26" i="1"/>
  <c r="M30" i="1"/>
  <c r="I30" i="1"/>
  <c r="K30" i="1"/>
  <c r="G30" i="1"/>
  <c r="K35" i="1"/>
  <c r="G35" i="1"/>
  <c r="M35" i="1"/>
  <c r="I35" i="1"/>
  <c r="Q12" i="1"/>
  <c r="K19" i="1"/>
  <c r="G19" i="1"/>
  <c r="M19" i="1"/>
  <c r="I19" i="1"/>
  <c r="K23" i="1"/>
  <c r="G23" i="1"/>
  <c r="M23" i="1"/>
  <c r="I23" i="1"/>
  <c r="K27" i="1"/>
  <c r="M27" i="1"/>
  <c r="I27" i="1"/>
  <c r="G27" i="1"/>
  <c r="K31" i="1"/>
  <c r="G31" i="1"/>
  <c r="M31" i="1"/>
  <c r="I31" i="1"/>
  <c r="M36" i="1"/>
  <c r="K36" i="1"/>
  <c r="G36" i="1"/>
  <c r="I36" i="1"/>
  <c r="C12" i="1"/>
  <c r="K12" i="1" s="1"/>
  <c r="R13" i="1"/>
  <c r="L16" i="1"/>
  <c r="E18" i="1"/>
  <c r="O13" i="1"/>
  <c r="Q14" i="1"/>
  <c r="N12" i="1"/>
  <c r="O15" i="1"/>
  <c r="C11" i="1"/>
  <c r="G11" i="1" s="1"/>
  <c r="P15" i="1"/>
  <c r="H16" i="1"/>
  <c r="R12" i="1"/>
  <c r="E16" i="1"/>
  <c r="R14" i="1"/>
  <c r="D16" i="1"/>
  <c r="P9" i="1"/>
  <c r="N13" i="1"/>
  <c r="H18" i="1"/>
  <c r="P14" i="1"/>
  <c r="L10" i="1"/>
  <c r="H10" i="1"/>
  <c r="Q15" i="1"/>
  <c r="R9" i="1"/>
  <c r="N15" i="1"/>
  <c r="O14" i="1"/>
  <c r="N9" i="1"/>
  <c r="N11" i="1"/>
  <c r="D18" i="1"/>
  <c r="P12" i="1"/>
  <c r="O11" i="1"/>
  <c r="J16" i="1"/>
  <c r="Q11" i="1"/>
  <c r="J10" i="1"/>
  <c r="Q13" i="1"/>
  <c r="J17" i="1"/>
  <c r="P13" i="1"/>
  <c r="F16" i="1"/>
  <c r="R11" i="1"/>
  <c r="F10" i="1"/>
  <c r="F8" i="1" s="1"/>
  <c r="C15" i="1"/>
  <c r="M15" i="1" s="1"/>
  <c r="C13" i="1"/>
  <c r="I13" i="1" s="1"/>
  <c r="C14" i="1"/>
  <c r="M14" i="1" s="1"/>
  <c r="O9" i="1"/>
  <c r="Q9" i="1"/>
  <c r="P11" i="1"/>
  <c r="D10" i="1"/>
  <c r="D8" i="1" s="1"/>
  <c r="N14" i="1"/>
  <c r="J18" i="1"/>
  <c r="L18" i="1"/>
  <c r="L17" i="1"/>
  <c r="E10" i="1"/>
  <c r="E8" i="1" s="1"/>
  <c r="C9" i="1"/>
  <c r="G9" i="1" s="1"/>
  <c r="N17" i="1" l="1"/>
  <c r="M12" i="1"/>
  <c r="K14" i="1"/>
  <c r="M11" i="1"/>
  <c r="H8" i="1"/>
  <c r="L8" i="1"/>
  <c r="K11" i="1"/>
  <c r="I11" i="1"/>
  <c r="K9" i="1"/>
  <c r="G13" i="1"/>
  <c r="G14" i="1"/>
  <c r="M9" i="1"/>
  <c r="I15" i="1"/>
  <c r="G12" i="1"/>
  <c r="I12" i="1"/>
  <c r="G15" i="1"/>
  <c r="M13" i="1"/>
  <c r="K15" i="1"/>
  <c r="K13" i="1"/>
  <c r="N18" i="1"/>
  <c r="I9" i="1"/>
  <c r="I14" i="1"/>
  <c r="C16" i="1"/>
  <c r="G16" i="1" s="1"/>
  <c r="R10" i="1"/>
  <c r="Q18" i="1"/>
  <c r="O18" i="1"/>
  <c r="P18" i="1"/>
  <c r="Q17" i="1"/>
  <c r="P17" i="1"/>
  <c r="O17" i="1"/>
  <c r="Q16" i="1"/>
  <c r="O16" i="1"/>
  <c r="Q10" i="1"/>
  <c r="J8" i="1"/>
  <c r="O10" i="1"/>
  <c r="R17" i="1"/>
  <c r="N16" i="1"/>
  <c r="P16" i="1"/>
  <c r="R18" i="1"/>
  <c r="C10" i="1"/>
  <c r="C8" i="1" s="1"/>
  <c r="G8" i="1" s="1"/>
  <c r="C18" i="1"/>
  <c r="K18" i="1" s="1"/>
  <c r="C17" i="1"/>
  <c r="G17" i="1" s="1"/>
  <c r="N10" i="1"/>
  <c r="P10" i="1"/>
  <c r="R16" i="1"/>
  <c r="K8" i="1" l="1"/>
  <c r="I10" i="1"/>
  <c r="M16" i="1"/>
  <c r="G18" i="1"/>
  <c r="M8" i="1"/>
  <c r="I18" i="1"/>
  <c r="K16" i="1"/>
  <c r="M18" i="1"/>
  <c r="M10" i="1"/>
  <c r="I17" i="1"/>
  <c r="K17" i="1"/>
  <c r="R8" i="1"/>
  <c r="M17" i="1"/>
  <c r="G10" i="1"/>
  <c r="I8" i="1"/>
  <c r="I16" i="1"/>
  <c r="K10" i="1"/>
  <c r="Q8" i="1"/>
  <c r="O8" i="1"/>
  <c r="P8" i="1"/>
  <c r="N8" i="1"/>
</calcChain>
</file>

<file path=xl/sharedStrings.xml><?xml version="1.0" encoding="utf-8"?>
<sst xmlns="http://schemas.openxmlformats.org/spreadsheetml/2006/main" count="66" uniqueCount="61">
  <si>
    <t>地域</t>
    <rPh sb="0" eb="2">
      <t>チイキ</t>
    </rPh>
    <phoneticPr fontId="2"/>
  </si>
  <si>
    <t>推計世帯数</t>
    <rPh sb="0" eb="2">
      <t>スイケイ</t>
    </rPh>
    <rPh sb="2" eb="5">
      <t>セタイスウ</t>
    </rPh>
    <phoneticPr fontId="2"/>
  </si>
  <si>
    <t>推計人口</t>
    <rPh sb="0" eb="2">
      <t>スイケイ</t>
    </rPh>
    <rPh sb="2" eb="4">
      <t>ジンコウ</t>
    </rPh>
    <phoneticPr fontId="2"/>
  </si>
  <si>
    <t>年齢別（3区分）人口</t>
    <rPh sb="0" eb="3">
      <t>ネンレイベツ</t>
    </rPh>
    <rPh sb="5" eb="7">
      <t>クブン</t>
    </rPh>
    <rPh sb="8" eb="10">
      <t>ジンコウ</t>
    </rPh>
    <phoneticPr fontId="2"/>
  </si>
  <si>
    <t>年少人口</t>
    <rPh sb="0" eb="2">
      <t>ネンショウ</t>
    </rPh>
    <rPh sb="2" eb="4">
      <t>ジンコウ</t>
    </rPh>
    <phoneticPr fontId="2"/>
  </si>
  <si>
    <t>生産年齢人口</t>
    <rPh sb="0" eb="2">
      <t>セイサン</t>
    </rPh>
    <rPh sb="2" eb="4">
      <t>ネンレイ</t>
    </rPh>
    <rPh sb="4" eb="6">
      <t>ジンコウ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</si>
  <si>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</si>
  <si>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</si>
  <si>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</si>
  <si>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（0～14歳）</t>
    <rPh sb="5" eb="6">
      <t>サイ</t>
    </rPh>
    <phoneticPr fontId="2"/>
  </si>
  <si>
    <t>（15～64歳）</t>
    <rPh sb="6" eb="7">
      <t>サイ</t>
    </rPh>
    <phoneticPr fontId="2"/>
  </si>
  <si>
    <t>実数</t>
    <rPh sb="0" eb="2">
      <t>ジッスウ</t>
    </rPh>
    <phoneticPr fontId="2"/>
  </si>
  <si>
    <t>構成比</t>
    <rPh sb="0" eb="3">
      <t>コウセイヒ</t>
    </rPh>
    <phoneticPr fontId="2"/>
  </si>
  <si>
    <t>県計</t>
    <rPh sb="0" eb="2">
      <t>ケンケイ</t>
    </rPh>
    <phoneticPr fontId="2"/>
  </si>
  <si>
    <t>市計</t>
    <rPh sb="0" eb="1">
      <t>シ</t>
    </rPh>
    <rPh sb="1" eb="2">
      <t>ケイ</t>
    </rPh>
    <phoneticPr fontId="2"/>
  </si>
  <si>
    <t>郡計</t>
    <rPh sb="0" eb="1">
      <t>グン</t>
    </rPh>
    <rPh sb="1" eb="2">
      <t>ケイ</t>
    </rPh>
    <phoneticPr fontId="2"/>
  </si>
  <si>
    <t>岩美郡</t>
    <rPh sb="0" eb="3">
      <t>イワミグン</t>
    </rPh>
    <phoneticPr fontId="2"/>
  </si>
  <si>
    <t>八頭郡</t>
    <rPh sb="0" eb="3">
      <t>ヤズグン</t>
    </rPh>
    <phoneticPr fontId="2"/>
  </si>
  <si>
    <t>東伯郡</t>
    <rPh sb="0" eb="3">
      <t>トウハクグン</t>
    </rPh>
    <phoneticPr fontId="2"/>
  </si>
  <si>
    <t>西伯郡</t>
    <rPh sb="0" eb="3">
      <t>サイハクグン</t>
    </rPh>
    <phoneticPr fontId="2"/>
  </si>
  <si>
    <t>日野郡</t>
    <rPh sb="0" eb="3">
      <t>ヒノグン</t>
    </rPh>
    <phoneticPr fontId="2"/>
  </si>
  <si>
    <t>東部地区</t>
    <rPh sb="0" eb="2">
      <t>トウブ</t>
    </rPh>
    <rPh sb="2" eb="4">
      <t>チク</t>
    </rPh>
    <phoneticPr fontId="2"/>
  </si>
  <si>
    <t>中部地区</t>
    <rPh sb="0" eb="2">
      <t>チュウブ</t>
    </rPh>
    <rPh sb="2" eb="4">
      <t>チク</t>
    </rPh>
    <phoneticPr fontId="2"/>
  </si>
  <si>
    <t>西部地区</t>
    <rPh sb="0" eb="2">
      <t>セイブ</t>
    </rPh>
    <rPh sb="2" eb="4">
      <t>チク</t>
    </rPh>
    <phoneticPr fontId="2"/>
  </si>
  <si>
    <t>鳥取市</t>
    <rPh sb="0" eb="3">
      <t>トットリシ</t>
    </rPh>
    <phoneticPr fontId="2"/>
  </si>
  <si>
    <t>米子市</t>
    <rPh sb="0" eb="3">
      <t>ヨナゴシ</t>
    </rPh>
    <phoneticPr fontId="2"/>
  </si>
  <si>
    <t>倉吉市</t>
    <rPh sb="0" eb="3">
      <t>クラヨシシ</t>
    </rPh>
    <phoneticPr fontId="2"/>
  </si>
  <si>
    <t>境港市</t>
    <rPh sb="0" eb="3">
      <t>サカイミナトシ</t>
    </rPh>
    <phoneticPr fontId="2"/>
  </si>
  <si>
    <t>岩美町</t>
    <rPh sb="0" eb="3">
      <t>イワミチョウ</t>
    </rPh>
    <phoneticPr fontId="2"/>
  </si>
  <si>
    <t>若桜町</t>
    <rPh sb="0" eb="3">
      <t>ワカサチョウ</t>
    </rPh>
    <phoneticPr fontId="2"/>
  </si>
  <si>
    <t>智頭町</t>
    <rPh sb="0" eb="3">
      <t>チヅチョウ</t>
    </rPh>
    <phoneticPr fontId="2"/>
  </si>
  <si>
    <t>八頭町</t>
    <rPh sb="0" eb="3">
      <t>ヤズチョウ</t>
    </rPh>
    <phoneticPr fontId="2"/>
  </si>
  <si>
    <t>三朝町</t>
    <rPh sb="0" eb="3">
      <t>ミササチョウ</t>
    </rPh>
    <phoneticPr fontId="2"/>
  </si>
  <si>
    <t>湯梨浜町</t>
    <rPh sb="0" eb="4">
      <t>ユリハマチョウ</t>
    </rPh>
    <phoneticPr fontId="2"/>
  </si>
  <si>
    <t>琴浦町</t>
    <rPh sb="0" eb="3">
      <t>コトウラチョウ</t>
    </rPh>
    <phoneticPr fontId="2"/>
  </si>
  <si>
    <t>北栄町</t>
    <rPh sb="0" eb="3">
      <t>ホクエイチョウ</t>
    </rPh>
    <phoneticPr fontId="2"/>
  </si>
  <si>
    <t>日吉津村</t>
    <rPh sb="0" eb="4">
      <t>ヒエヅソン</t>
    </rPh>
    <phoneticPr fontId="2"/>
  </si>
  <si>
    <t>大山町</t>
    <rPh sb="0" eb="3">
      <t>ダイセンチョウ</t>
    </rPh>
    <phoneticPr fontId="2"/>
  </si>
  <si>
    <t>南部町</t>
    <rPh sb="0" eb="3">
      <t>ナンブチョウ</t>
    </rPh>
    <phoneticPr fontId="2"/>
  </si>
  <si>
    <t>伯耆町</t>
    <rPh sb="0" eb="3">
      <t>ホウキチョウ</t>
    </rPh>
    <phoneticPr fontId="2"/>
  </si>
  <si>
    <t>日南町</t>
    <rPh sb="0" eb="3">
      <t>ニチナンチョウ</t>
    </rPh>
    <phoneticPr fontId="2"/>
  </si>
  <si>
    <t>日野町</t>
    <rPh sb="0" eb="3">
      <t>ヒノチョウ</t>
    </rPh>
    <phoneticPr fontId="2"/>
  </si>
  <si>
    <t>江府町</t>
    <rPh sb="0" eb="3">
      <t>コウフチョウ</t>
    </rPh>
    <phoneticPr fontId="2"/>
  </si>
  <si>
    <t>構成比</t>
    <rPh sb="0" eb="3">
      <t>コウセイヒ</t>
    </rPh>
    <phoneticPr fontId="1"/>
  </si>
  <si>
    <t>老年人口(65歳以上)</t>
    <rPh sb="0" eb="2">
      <t>ロウネン</t>
    </rPh>
    <rPh sb="2" eb="4">
      <t>ジンコウ</t>
    </rPh>
    <rPh sb="7" eb="8">
      <t>サイ</t>
    </rPh>
    <rPh sb="8" eb="10">
      <t>イジョウ</t>
    </rPh>
    <phoneticPr fontId="2"/>
  </si>
  <si>
    <t>うち75歳以上</t>
    <rPh sb="4" eb="5">
      <t>サイ</t>
    </rPh>
    <rPh sb="5" eb="7">
      <t>イジョウ</t>
    </rPh>
    <phoneticPr fontId="1"/>
  </si>
  <si>
    <t>実数</t>
    <rPh sb="0" eb="2">
      <t>ジッスウ</t>
    </rPh>
    <phoneticPr fontId="1"/>
  </si>
  <si>
    <t>年齢構成指数</t>
    <rPh sb="0" eb="2">
      <t>ネンレイ</t>
    </rPh>
    <rPh sb="2" eb="4">
      <t>コウセイ</t>
    </rPh>
    <rPh sb="4" eb="6">
      <t>シスウ</t>
    </rPh>
    <phoneticPr fontId="1"/>
  </si>
  <si>
    <t>年少人口指数</t>
    <rPh sb="0" eb="2">
      <t>ネンショウ</t>
    </rPh>
    <rPh sb="2" eb="4">
      <t>ジンコウ</t>
    </rPh>
    <rPh sb="4" eb="6">
      <t>シスウ</t>
    </rPh>
    <phoneticPr fontId="1"/>
  </si>
  <si>
    <t>老年人口指数</t>
    <rPh sb="0" eb="2">
      <t>ロウネン</t>
    </rPh>
    <rPh sb="2" eb="4">
      <t>ジンコウ</t>
    </rPh>
    <rPh sb="4" eb="6">
      <t>シスウ</t>
    </rPh>
    <phoneticPr fontId="1"/>
  </si>
  <si>
    <t>従属人口指数</t>
    <rPh sb="0" eb="2">
      <t>ジュウゾク</t>
    </rPh>
    <rPh sb="2" eb="4">
      <t>ジンコウ</t>
    </rPh>
    <rPh sb="4" eb="6">
      <t>シスウ</t>
    </rPh>
    <phoneticPr fontId="1"/>
  </si>
  <si>
    <t>老年化指数</t>
    <rPh sb="0" eb="3">
      <t>ロウネンカ</t>
    </rPh>
    <rPh sb="3" eb="5">
      <t>シスウ</t>
    </rPh>
    <phoneticPr fontId="1"/>
  </si>
  <si>
    <t>　【注】</t>
    <rPh sb="2" eb="3">
      <t>チュウ</t>
    </rPh>
    <phoneticPr fontId="1"/>
  </si>
  <si>
    <t>　　　年少人口指数　＝　年少人口　÷　生産年齢人口　×　１００</t>
    <rPh sb="3" eb="5">
      <t>ネンショウ</t>
    </rPh>
    <rPh sb="5" eb="7">
      <t>ジンコウ</t>
    </rPh>
    <rPh sb="7" eb="9">
      <t>シスウ</t>
    </rPh>
    <rPh sb="12" eb="14">
      <t>ネンショウ</t>
    </rPh>
    <rPh sb="14" eb="16">
      <t>ジンコウ</t>
    </rPh>
    <rPh sb="19" eb="21">
      <t>セイサン</t>
    </rPh>
    <rPh sb="21" eb="23">
      <t>ネンレイ</t>
    </rPh>
    <rPh sb="23" eb="25">
      <t>ジンコウ</t>
    </rPh>
    <phoneticPr fontId="1"/>
  </si>
  <si>
    <t>　　　老年人口指数　＝　老年人口　÷　生産年齢人口　×　１００</t>
    <rPh sb="3" eb="5">
      <t>ロウネン</t>
    </rPh>
    <rPh sb="5" eb="7">
      <t>ジンコウ</t>
    </rPh>
    <rPh sb="7" eb="9">
      <t>シスウ</t>
    </rPh>
    <rPh sb="12" eb="14">
      <t>ロウネン</t>
    </rPh>
    <rPh sb="14" eb="16">
      <t>ジンコウ</t>
    </rPh>
    <rPh sb="19" eb="21">
      <t>セイサン</t>
    </rPh>
    <rPh sb="21" eb="23">
      <t>ネンレイ</t>
    </rPh>
    <rPh sb="23" eb="25">
      <t>ジンコウ</t>
    </rPh>
    <phoneticPr fontId="1"/>
  </si>
  <si>
    <t>　　　従属人口指数　＝　（年少人口＋老年人口）　÷　生産年齢人口　×　１００</t>
    <rPh sb="3" eb="5">
      <t>ジュウゾク</t>
    </rPh>
    <rPh sb="5" eb="7">
      <t>ジンコウ</t>
    </rPh>
    <rPh sb="7" eb="9">
      <t>シスウ</t>
    </rPh>
    <rPh sb="13" eb="15">
      <t>ネンショウ</t>
    </rPh>
    <rPh sb="15" eb="17">
      <t>ジンコウ</t>
    </rPh>
    <rPh sb="18" eb="20">
      <t>ロウネン</t>
    </rPh>
    <rPh sb="20" eb="22">
      <t>ジンコウ</t>
    </rPh>
    <rPh sb="26" eb="28">
      <t>セイサン</t>
    </rPh>
    <rPh sb="28" eb="30">
      <t>ネンレイ</t>
    </rPh>
    <rPh sb="30" eb="32">
      <t>ジンコウ</t>
    </rPh>
    <phoneticPr fontId="1"/>
  </si>
  <si>
    <t>　　　老年化指数　＝　老年人口　÷　年少人口　×　１００</t>
    <rPh sb="3" eb="6">
      <t>ロウネンカ</t>
    </rPh>
    <rPh sb="6" eb="8">
      <t>シスウ</t>
    </rPh>
    <rPh sb="11" eb="13">
      <t>ロウネン</t>
    </rPh>
    <rPh sb="13" eb="15">
      <t>ジンコウ</t>
    </rPh>
    <rPh sb="18" eb="20">
      <t>ネンショウ</t>
    </rPh>
    <rPh sb="20" eb="22">
      <t>ジンコウ</t>
    </rPh>
    <phoneticPr fontId="1"/>
  </si>
  <si>
    <t>　２　少数第２位以下を四捨五入しているため、合計しても１００％にならない場合がある。</t>
    <rPh sb="3" eb="5">
      <t>ショウスウ</t>
    </rPh>
    <rPh sb="5" eb="6">
      <t>ダイ</t>
    </rPh>
    <rPh sb="7" eb="8">
      <t>イ</t>
    </rPh>
    <rPh sb="8" eb="10">
      <t>イカ</t>
    </rPh>
    <rPh sb="11" eb="15">
      <t>シシャゴニュウ</t>
    </rPh>
    <rPh sb="22" eb="24">
      <t>ゴウケイ</t>
    </rPh>
    <rPh sb="36" eb="38">
      <t>バアイ</t>
    </rPh>
    <phoneticPr fontId="1"/>
  </si>
  <si>
    <t>※１　推計世帯数及び推計人口総数は１日現在。</t>
    <rPh sb="3" eb="5">
      <t>スイケイ</t>
    </rPh>
    <rPh sb="5" eb="8">
      <t>セタイスウ</t>
    </rPh>
    <rPh sb="8" eb="9">
      <t>オヨ</t>
    </rPh>
    <rPh sb="10" eb="12">
      <t>スイケイ</t>
    </rPh>
    <rPh sb="12" eb="14">
      <t>ジンコウ</t>
    </rPh>
    <rPh sb="14" eb="16">
      <t>ソウスウ</t>
    </rPh>
    <rPh sb="18" eb="19">
      <t>ヒ</t>
    </rPh>
    <rPh sb="19" eb="21">
      <t>ゲンザイ</t>
    </rPh>
    <phoneticPr fontId="1"/>
  </si>
  <si>
    <t>第１０表　市町村別、男女別、３区分年齢別人口と世帯数</t>
    <rPh sb="0" eb="1">
      <t>ダイ</t>
    </rPh>
    <rPh sb="3" eb="4">
      <t>ヒョウ</t>
    </rPh>
    <rPh sb="5" eb="8">
      <t>シチョウソン</t>
    </rPh>
    <rPh sb="8" eb="9">
      <t>ベツ</t>
    </rPh>
    <rPh sb="10" eb="13">
      <t>ダンジョベツ</t>
    </rPh>
    <rPh sb="15" eb="17">
      <t>クブン</t>
    </rPh>
    <rPh sb="17" eb="20">
      <t>ネンレイベツ</t>
    </rPh>
    <rPh sb="20" eb="22">
      <t>ジンコウ</t>
    </rPh>
    <rPh sb="23" eb="26">
      <t>セタイスウ</t>
    </rPh>
    <phoneticPr fontId="2"/>
  </si>
  <si>
    <t>年齢不詳</t>
    <rPh sb="0" eb="4">
      <t>ネンレイフショウ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</si>
</sst>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);[Red]\(#,##0\)"/>
    <numFmt numFmtId="177" formatCode="#,##0_ "/>
    <numFmt numFmtId="178" formatCode="0.00_);[Red]\(0.00\)"/>
    <numFmt numFmtId="179" formatCode="0.00_ 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>
      <alignment vertical="center"/>
    </xf>
    <xf numFmtId="177" fontId="0" fillId="0" borderId="4" xfId="0" applyNumberFormat="1" applyBorder="1">
      <alignment vertical="center"/>
    </xf>
    <xf numFmtId="0" fontId="0" fillId="0" borderId="5" xfId="0" applyBorder="1">
      <alignment vertical="center"/>
    </xf>
    <xf numFmtId="176" fontId="0" fillId="0" borderId="5" xfId="0" applyNumberFormat="1" applyBorder="1">
      <alignment vertical="center"/>
    </xf>
    <xf numFmtId="177" fontId="0" fillId="0" borderId="5" xfId="0" applyNumberFormat="1" applyBorder="1">
      <alignment vertical="center"/>
    </xf>
    <xf numFmtId="0" fontId="0" fillId="0" borderId="6" xfId="0" applyBorder="1">
      <alignment vertical="center"/>
    </xf>
    <xf numFmtId="176" fontId="0" fillId="0" borderId="6" xfId="0" applyNumberFormat="1" applyBorder="1">
      <alignment vertical="center"/>
    </xf>
    <xf numFmtId="177" fontId="0" fillId="0" borderId="6" xfId="0" applyNumberFormat="1" applyBorder="1">
      <alignment vertical="center"/>
    </xf>
    <xf numFmtId="176" fontId="0" fillId="0" borderId="7" xfId="0" applyNumberFormat="1" applyBorder="1">
      <alignment vertical="center"/>
    </xf>
    <xf numFmtId="0" fontId="0" fillId="0" borderId="8" xfId="0" applyBorder="1">
      <alignment vertical="center"/>
    </xf>
    <xf numFmtId="176" fontId="0" fillId="0" borderId="8" xfId="0" applyNumberFormat="1" applyBorder="1">
      <alignment vertical="center"/>
    </xf>
    <xf numFmtId="177" fontId="0" fillId="0" borderId="8" xfId="0" applyNumberFormat="1" applyBorder="1">
      <alignment vertical="center"/>
    </xf>
    <xf numFmtId="176" fontId="0" fillId="0" borderId="9" xfId="0" applyNumberFormat="1" applyBorder="1">
      <alignment vertical="center"/>
    </xf>
    <xf numFmtId="0" fontId="4" fillId="0" borderId="5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4" xfId="0" applyFont="1" applyBorder="1">
      <alignment vertical="center"/>
    </xf>
    <xf numFmtId="176" fontId="0" fillId="0" borderId="4" xfId="0" applyNumberForma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12" xfId="0" applyBorder="1">
      <alignment vertical="center"/>
    </xf>
    <xf numFmtId="0" fontId="4" fillId="0" borderId="0" xfId="0" applyFont="1" applyFill="1" applyBorder="1">
      <alignment vertical="center"/>
    </xf>
    <xf numFmtId="0" fontId="4" fillId="0" borderId="3" xfId="0" applyFont="1" applyFill="1" applyBorder="1">
      <alignment vertical="center"/>
    </xf>
    <xf numFmtId="176" fontId="0" fillId="0" borderId="0" xfId="0" applyNumberFormat="1" applyBorder="1">
      <alignment vertical="center"/>
    </xf>
    <xf numFmtId="177" fontId="0" fillId="0" borderId="0" xfId="0" applyNumberFormat="1" applyBorder="1">
      <alignment vertical="center"/>
    </xf>
    <xf numFmtId="0" fontId="4" fillId="0" borderId="13" xfId="0" applyFont="1" applyBorder="1">
      <alignment vertical="center"/>
    </xf>
    <xf numFmtId="178" fontId="0" fillId="0" borderId="1" xfId="0" applyNumberFormat="1" applyBorder="1">
      <alignment vertical="center"/>
    </xf>
    <xf numFmtId="178" fontId="0" fillId="0" borderId="5" xfId="0" applyNumberFormat="1" applyBorder="1">
      <alignment vertical="center"/>
    </xf>
    <xf numFmtId="178" fontId="0" fillId="0" borderId="6" xfId="0" applyNumberFormat="1" applyBorder="1">
      <alignment vertical="center"/>
    </xf>
    <xf numFmtId="178" fontId="0" fillId="0" borderId="7" xfId="0" applyNumberFormat="1" applyBorder="1">
      <alignment vertical="center"/>
    </xf>
    <xf numFmtId="178" fontId="0" fillId="0" borderId="8" xfId="0" applyNumberFormat="1" applyBorder="1">
      <alignment vertical="center"/>
    </xf>
    <xf numFmtId="178" fontId="0" fillId="0" borderId="9" xfId="0" applyNumberFormat="1" applyBorder="1">
      <alignment vertical="center"/>
    </xf>
    <xf numFmtId="178" fontId="0" fillId="0" borderId="4" xfId="0" applyNumberFormat="1" applyBorder="1">
      <alignment vertical="center"/>
    </xf>
    <xf numFmtId="179" fontId="0" fillId="0" borderId="10" xfId="0" applyNumberFormat="1" applyBorder="1">
      <alignment vertical="center"/>
    </xf>
    <xf numFmtId="179" fontId="0" fillId="0" borderId="2" xfId="0" applyNumberFormat="1" applyBorder="1">
      <alignment vertical="center"/>
    </xf>
    <xf numFmtId="179" fontId="0" fillId="0" borderId="3" xfId="0" applyNumberFormat="1" applyBorder="1">
      <alignment vertical="center"/>
    </xf>
    <xf numFmtId="179" fontId="0" fillId="0" borderId="14" xfId="0" applyNumberFormat="1" applyBorder="1">
      <alignment vertical="center"/>
    </xf>
    <xf numFmtId="179" fontId="0" fillId="0" borderId="1" xfId="0" applyNumberFormat="1" applyBorder="1">
      <alignment vertical="center"/>
    </xf>
    <xf numFmtId="179" fontId="0" fillId="0" borderId="11" xfId="0" applyNumberFormat="1" applyBorder="1">
      <alignment vertical="center"/>
    </xf>
    <xf numFmtId="179" fontId="0" fillId="0" borderId="18" xfId="0" applyNumberFormat="1" applyBorder="1">
      <alignment vertical="center"/>
    </xf>
    <xf numFmtId="179" fontId="0" fillId="0" borderId="6" xfId="0" applyNumberFormat="1" applyBorder="1">
      <alignment vertical="center"/>
    </xf>
    <xf numFmtId="179" fontId="0" fillId="0" borderId="19" xfId="0" applyNumberFormat="1" applyBorder="1">
      <alignment vertical="center"/>
    </xf>
    <xf numFmtId="179" fontId="0" fillId="0" borderId="20" xfId="0" applyNumberFormat="1" applyBorder="1">
      <alignment vertical="center"/>
    </xf>
    <xf numFmtId="179" fontId="0" fillId="0" borderId="7" xfId="0" applyNumberFormat="1" applyBorder="1">
      <alignment vertical="center"/>
    </xf>
    <xf numFmtId="179" fontId="0" fillId="0" borderId="21" xfId="0" applyNumberFormat="1" applyBorder="1">
      <alignment vertical="center"/>
    </xf>
    <xf numFmtId="179" fontId="0" fillId="0" borderId="22" xfId="0" applyNumberFormat="1" applyBorder="1">
      <alignment vertical="center"/>
    </xf>
    <xf numFmtId="179" fontId="0" fillId="0" borderId="8" xfId="0" applyNumberFormat="1" applyBorder="1">
      <alignment vertical="center"/>
    </xf>
    <xf numFmtId="179" fontId="0" fillId="0" borderId="23" xfId="0" applyNumberFormat="1" applyBorder="1">
      <alignment vertical="center"/>
    </xf>
    <xf numFmtId="179" fontId="0" fillId="0" borderId="24" xfId="0" applyNumberFormat="1" applyBorder="1">
      <alignment vertical="center"/>
    </xf>
    <xf numFmtId="179" fontId="0" fillId="0" borderId="12" xfId="0" applyNumberFormat="1" applyBorder="1">
      <alignment vertical="center"/>
    </xf>
    <xf numFmtId="179" fontId="0" fillId="0" borderId="25" xfId="0" applyNumberFormat="1" applyBorder="1">
      <alignment vertical="center"/>
    </xf>
    <xf numFmtId="179" fontId="0" fillId="0" borderId="15" xfId="0" applyNumberFormat="1" applyBorder="1">
      <alignment vertical="center"/>
    </xf>
    <xf numFmtId="179" fontId="0" fillId="0" borderId="4" xfId="0" applyNumberFormat="1" applyBorder="1">
      <alignment vertical="center"/>
    </xf>
    <xf numFmtId="179" fontId="0" fillId="0" borderId="17" xfId="0" applyNumberFormat="1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4"/>
  <sheetViews>
    <sheetView tabSelected="1" view="pageBreakPreview" zoomScale="90" zoomScaleNormal="100" zoomScaleSheetLayoutView="90" workbookViewId="0">
      <selection activeCell="V16" sqref="V16"/>
    </sheetView>
  </sheetViews>
  <sheetFormatPr defaultRowHeight="13.5" x14ac:dyDescent="0.15"/>
  <cols>
    <col min="1" max="6" width="8.625" customWidth="1"/>
    <col min="7" max="7" width="6.625" customWidth="1"/>
    <col min="8" max="8" width="8.625" customWidth="1"/>
    <col min="9" max="9" width="6.625" customWidth="1"/>
    <col min="10" max="12" width="8.625" customWidth="1"/>
    <col min="13" max="13" width="6.625" customWidth="1"/>
    <col min="19" max="19" width="5.625" customWidth="1"/>
  </cols>
  <sheetData>
    <row r="1" spans="1:20" x14ac:dyDescent="0.15">
      <c r="G1" s="1"/>
    </row>
    <row r="2" spans="1:20" x14ac:dyDescent="0.15">
      <c r="A2" t="s">
        <v>59</v>
      </c>
    </row>
    <row r="4" spans="1:20" x14ac:dyDescent="0.15">
      <c r="A4" s="69" t="s">
        <v>0</v>
      </c>
      <c r="B4" s="72" t="s">
        <v>1</v>
      </c>
      <c r="C4" s="65" t="s">
        <v>2</v>
      </c>
      <c r="D4" s="69"/>
      <c r="E4" s="69"/>
      <c r="F4" s="75" t="s">
        <v>3</v>
      </c>
      <c r="G4" s="76"/>
      <c r="H4" s="76"/>
      <c r="I4" s="76"/>
      <c r="J4" s="76"/>
      <c r="K4" s="76"/>
      <c r="L4" s="76"/>
      <c r="M4" s="77"/>
      <c r="N4" s="64" t="s">
        <v>47</v>
      </c>
      <c r="O4" s="66"/>
      <c r="P4" s="66"/>
      <c r="Q4" s="66"/>
      <c r="R4" s="65"/>
    </row>
    <row r="5" spans="1:20" ht="13.5" customHeight="1" x14ac:dyDescent="0.15">
      <c r="A5" s="70"/>
      <c r="B5" s="73"/>
      <c r="C5" s="2"/>
      <c r="D5" s="2"/>
      <c r="E5" s="2"/>
      <c r="F5" s="64" t="s">
        <v>4</v>
      </c>
      <c r="G5" s="65"/>
      <c r="H5" s="64" t="s">
        <v>5</v>
      </c>
      <c r="I5" s="65"/>
      <c r="J5" s="64" t="s">
        <v>44</v>
      </c>
      <c r="K5" s="66"/>
      <c r="L5" s="66"/>
      <c r="M5" s="65"/>
      <c r="N5" s="72" t="s">
        <v>48</v>
      </c>
      <c r="O5" s="72" t="s">
        <v>49</v>
      </c>
      <c r="P5" s="72" t="s">
        <v>50</v>
      </c>
      <c r="Q5" s="28" t="s">
        <v>51</v>
      </c>
      <c r="R5" s="26"/>
    </row>
    <row r="6" spans="1:20" ht="13.5" customHeight="1" x14ac:dyDescent="0.15">
      <c r="A6" s="70"/>
      <c r="B6" s="73"/>
      <c r="C6" s="3" t="s">
        <v>6</v>
      </c>
      <c r="D6" s="3" t="s">
        <v>7</v>
      </c>
      <c r="E6" s="3" t="s">
        <v>8</v>
      </c>
      <c r="F6" s="67" t="s">
        <v>9</v>
      </c>
      <c r="G6" s="68"/>
      <c r="H6" s="67" t="s">
        <v>10</v>
      </c>
      <c r="I6" s="68"/>
      <c r="J6" s="24"/>
      <c r="K6" s="25"/>
      <c r="L6" s="75" t="s">
        <v>45</v>
      </c>
      <c r="M6" s="77"/>
      <c r="N6" s="73"/>
      <c r="O6" s="73"/>
      <c r="P6" s="73"/>
      <c r="Q6" s="29"/>
      <c r="R6" s="72" t="s">
        <v>45</v>
      </c>
    </row>
    <row r="7" spans="1:20" x14ac:dyDescent="0.15">
      <c r="A7" s="71"/>
      <c r="B7" s="74"/>
      <c r="C7" s="4"/>
      <c r="D7" s="3"/>
      <c r="E7" s="3"/>
      <c r="F7" s="5" t="s">
        <v>11</v>
      </c>
      <c r="G7" s="5" t="s">
        <v>12</v>
      </c>
      <c r="H7" s="5" t="s">
        <v>11</v>
      </c>
      <c r="I7" s="5" t="s">
        <v>12</v>
      </c>
      <c r="J7" s="5" t="s">
        <v>11</v>
      </c>
      <c r="K7" s="5" t="s">
        <v>43</v>
      </c>
      <c r="L7" s="5" t="s">
        <v>46</v>
      </c>
      <c r="M7" s="5" t="s">
        <v>12</v>
      </c>
      <c r="N7" s="74"/>
      <c r="O7" s="74"/>
      <c r="P7" s="74"/>
      <c r="Q7" s="30"/>
      <c r="R7" s="74"/>
      <c r="T7" t="s">
        <v>60</v>
      </c>
    </row>
    <row r="8" spans="1:20" ht="18" customHeight="1" x14ac:dyDescent="0.15">
      <c r="A8" s="6" t="s">
        <v>13</v>
      </c>
      <c r="B8" s="7">
        <f>B9+B10</f>
        <v>218952</v>
      </c>
      <c r="C8" s="7">
        <f>C9+C10</f>
        <v>556549</v>
      </c>
      <c r="D8" s="7">
        <f>D9+D10</f>
        <v>265959</v>
      </c>
      <c r="E8" s="7">
        <f>E9+E10</f>
        <v>290590</v>
      </c>
      <c r="F8" s="7">
        <f>F9+F10</f>
        <v>67383</v>
      </c>
      <c r="G8" s="36">
        <f>F8/(C8-T8)*100</f>
        <v>12.202953352674642</v>
      </c>
      <c r="H8" s="7">
        <f>H9+H10</f>
        <v>305031</v>
      </c>
      <c r="I8" s="36">
        <f>H8/(C8-T8)*100</f>
        <v>55.240625441427348</v>
      </c>
      <c r="J8" s="7">
        <f>J9+J10</f>
        <v>179772</v>
      </c>
      <c r="K8" s="36">
        <f>J8/(C8-T8)*100</f>
        <v>32.556421205898012</v>
      </c>
      <c r="L8" s="7">
        <f>L9+L10</f>
        <v>95933</v>
      </c>
      <c r="M8" s="36">
        <f>L8/(C8-T8)*100</f>
        <v>17.3733126156766</v>
      </c>
      <c r="N8" s="43">
        <f>F8/H8*100</f>
        <v>22.090541617081545</v>
      </c>
      <c r="O8" s="44">
        <f>J8/H8*100</f>
        <v>58.935649163527636</v>
      </c>
      <c r="P8" s="44">
        <f>(F8+J8)/H8*100</f>
        <v>81.026190780609184</v>
      </c>
      <c r="Q8" s="44">
        <f>J8/F8*100</f>
        <v>266.7913271893504</v>
      </c>
      <c r="R8" s="45">
        <f>L8/F8*100</f>
        <v>142.36973717406468</v>
      </c>
      <c r="T8">
        <f>T9+T10</f>
        <v>4363</v>
      </c>
    </row>
    <row r="9" spans="1:20" ht="18" customHeight="1" x14ac:dyDescent="0.15">
      <c r="A9" s="8" t="s">
        <v>14</v>
      </c>
      <c r="B9" s="10">
        <f>B19+B20+B21+B22</f>
        <v>169609</v>
      </c>
      <c r="C9" s="10">
        <f>C19+C20+C21+C22</f>
        <v>416296</v>
      </c>
      <c r="D9" s="10">
        <f>D19+D20+D21+D22</f>
        <v>199615</v>
      </c>
      <c r="E9" s="10">
        <f>E19+E20+E21+E22</f>
        <v>216681</v>
      </c>
      <c r="F9" s="10">
        <f>F19+F20+F21+F22</f>
        <v>51777</v>
      </c>
      <c r="G9" s="37">
        <f t="shared" ref="G9:G37" si="0">F9/(C9-T9)*100</f>
        <v>12.565952014600454</v>
      </c>
      <c r="H9" s="10">
        <f>H19+H20+H21+H22</f>
        <v>234305</v>
      </c>
      <c r="I9" s="37">
        <f t="shared" ref="I9:I37" si="1">H9/(C9-T9)*100</f>
        <v>56.864348779978734</v>
      </c>
      <c r="J9" s="10">
        <f>J19+J20+J21+J22</f>
        <v>125960</v>
      </c>
      <c r="K9" s="37">
        <f t="shared" ref="K9:K37" si="2">J9/(C9-T9)*100</f>
        <v>30.569699205420807</v>
      </c>
      <c r="L9" s="10">
        <f>L19+L20+L21+L22</f>
        <v>66287</v>
      </c>
      <c r="M9" s="37">
        <f t="shared" ref="M9:M37" si="3">L9/(C9-T9)*100</f>
        <v>16.087437688390992</v>
      </c>
      <c r="N9" s="46">
        <f t="shared" ref="N9:N37" si="4">F9/H9*100</f>
        <v>22.098119971831586</v>
      </c>
      <c r="O9" s="47">
        <f t="shared" ref="O9:O37" si="5">J9/H9*100</f>
        <v>53.758989351486306</v>
      </c>
      <c r="P9" s="47">
        <f t="shared" ref="P9:P37" si="6">(F9+J9)/H9*100</f>
        <v>75.8571093233179</v>
      </c>
      <c r="Q9" s="47">
        <f t="shared" ref="Q9:Q37" si="7">J9/F9*100</f>
        <v>243.27404059717637</v>
      </c>
      <c r="R9" s="48">
        <f t="shared" ref="R9:R37" si="8">L9/F9*100</f>
        <v>128.02402611198022</v>
      </c>
      <c r="T9">
        <f>SUM(T19:T22)</f>
        <v>4254</v>
      </c>
    </row>
    <row r="10" spans="1:20" ht="18" customHeight="1" x14ac:dyDescent="0.15">
      <c r="A10" s="11" t="s">
        <v>15</v>
      </c>
      <c r="B10" s="13">
        <f>B11+B12+B13+B14+B15</f>
        <v>49343</v>
      </c>
      <c r="C10" s="13">
        <f>C11+C12+C13+C14+C15</f>
        <v>140253</v>
      </c>
      <c r="D10" s="13">
        <f>D11+D12+D13+D14+D15</f>
        <v>66344</v>
      </c>
      <c r="E10" s="13">
        <f>E11+E12+E13+E14+E15</f>
        <v>73909</v>
      </c>
      <c r="F10" s="13">
        <f>F11+F12+F13+F14+F15</f>
        <v>15606</v>
      </c>
      <c r="G10" s="38">
        <f t="shared" si="0"/>
        <v>11.135689005594246</v>
      </c>
      <c r="H10" s="13">
        <f>H11+H12+H13+H14+H15</f>
        <v>70726</v>
      </c>
      <c r="I10" s="38">
        <f t="shared" si="1"/>
        <v>50.466662861057202</v>
      </c>
      <c r="J10" s="13">
        <f>J11+J12+J13+J14+J15</f>
        <v>53812</v>
      </c>
      <c r="K10" s="38">
        <f>J10/(C10-T10)*100</f>
        <v>38.397648133348554</v>
      </c>
      <c r="L10" s="13">
        <f>L11+L12+L13+L14+L15</f>
        <v>29646</v>
      </c>
      <c r="M10" s="38">
        <f t="shared" si="3"/>
        <v>21.153955931042358</v>
      </c>
      <c r="N10" s="49">
        <f t="shared" si="4"/>
        <v>22.065435624805588</v>
      </c>
      <c r="O10" s="50">
        <f t="shared" si="5"/>
        <v>76.085173769193787</v>
      </c>
      <c r="P10" s="50">
        <f t="shared" si="6"/>
        <v>98.150609393999375</v>
      </c>
      <c r="Q10" s="50">
        <f t="shared" si="7"/>
        <v>344.81609637318979</v>
      </c>
      <c r="R10" s="51">
        <f t="shared" si="8"/>
        <v>189.96539792387543</v>
      </c>
      <c r="T10">
        <f>SUM(T11:T15)</f>
        <v>109</v>
      </c>
    </row>
    <row r="11" spans="1:20" ht="18" customHeight="1" x14ac:dyDescent="0.15">
      <c r="A11" s="8" t="s">
        <v>16</v>
      </c>
      <c r="B11" s="10">
        <f>B23</f>
        <v>4032</v>
      </c>
      <c r="C11" s="10">
        <f>C23</f>
        <v>11016</v>
      </c>
      <c r="D11" s="10">
        <f>D23</f>
        <v>5245</v>
      </c>
      <c r="E11" s="10">
        <f>E23</f>
        <v>5771</v>
      </c>
      <c r="F11" s="10">
        <f>F23</f>
        <v>1145</v>
      </c>
      <c r="G11" s="39">
        <f t="shared" si="0"/>
        <v>10.394916023604175</v>
      </c>
      <c r="H11" s="10">
        <f>H23</f>
        <v>5732</v>
      </c>
      <c r="I11" s="39">
        <f t="shared" si="1"/>
        <v>52.038129822968685</v>
      </c>
      <c r="J11" s="10">
        <f>J23</f>
        <v>4138</v>
      </c>
      <c r="K11" s="39">
        <f t="shared" si="2"/>
        <v>37.566954153427147</v>
      </c>
      <c r="L11" s="10">
        <f>L23</f>
        <v>2244</v>
      </c>
      <c r="M11" s="39">
        <f t="shared" si="3"/>
        <v>20.372219700408532</v>
      </c>
      <c r="N11" s="52">
        <f t="shared" si="4"/>
        <v>19.975575715282623</v>
      </c>
      <c r="O11" s="53">
        <f t="shared" si="5"/>
        <v>72.191207257501745</v>
      </c>
      <c r="P11" s="53">
        <f t="shared" si="6"/>
        <v>92.166782972784361</v>
      </c>
      <c r="Q11" s="53">
        <f t="shared" si="7"/>
        <v>361.39737991266372</v>
      </c>
      <c r="R11" s="54">
        <f t="shared" si="8"/>
        <v>195.9825327510917</v>
      </c>
      <c r="T11">
        <f>T23</f>
        <v>1</v>
      </c>
    </row>
    <row r="12" spans="1:20" ht="18" customHeight="1" x14ac:dyDescent="0.15">
      <c r="A12" s="15" t="s">
        <v>17</v>
      </c>
      <c r="B12" s="17">
        <f>B24+B25+B26</f>
        <v>9097</v>
      </c>
      <c r="C12" s="17">
        <f>C24+C25+C26</f>
        <v>25646</v>
      </c>
      <c r="D12" s="17">
        <f>D24+D25+D26</f>
        <v>12131</v>
      </c>
      <c r="E12" s="17">
        <f>E24+E25+E26</f>
        <v>13515</v>
      </c>
      <c r="F12" s="17">
        <f>F24+F25+F26</f>
        <v>2598</v>
      </c>
      <c r="G12" s="40">
        <f t="shared" si="0"/>
        <v>10.133791005187815</v>
      </c>
      <c r="H12" s="17">
        <f>H24+H25+H26</f>
        <v>12963</v>
      </c>
      <c r="I12" s="40">
        <f t="shared" si="1"/>
        <v>50.563638491243125</v>
      </c>
      <c r="J12" s="17">
        <f>J24+J25+J26</f>
        <v>10076</v>
      </c>
      <c r="K12" s="40">
        <f t="shared" si="2"/>
        <v>39.302570503569065</v>
      </c>
      <c r="L12" s="17">
        <f>L24+L25+L26</f>
        <v>5592</v>
      </c>
      <c r="M12" s="40">
        <f t="shared" si="3"/>
        <v>21.812224519249522</v>
      </c>
      <c r="N12" s="55">
        <f t="shared" si="4"/>
        <v>20.041657023837075</v>
      </c>
      <c r="O12" s="56">
        <f t="shared" si="5"/>
        <v>77.728920774512076</v>
      </c>
      <c r="P12" s="56">
        <f t="shared" si="6"/>
        <v>97.770577798349152</v>
      </c>
      <c r="Q12" s="56">
        <f t="shared" si="7"/>
        <v>387.83679753656656</v>
      </c>
      <c r="R12" s="57">
        <f t="shared" si="8"/>
        <v>215.24249422632792</v>
      </c>
      <c r="T12">
        <f>SUM(T24:T26)</f>
        <v>9</v>
      </c>
    </row>
    <row r="13" spans="1:20" ht="18" customHeight="1" x14ac:dyDescent="0.15">
      <c r="A13" s="15" t="s">
        <v>18</v>
      </c>
      <c r="B13" s="17">
        <f>B27+B28+B29+B30</f>
        <v>18569</v>
      </c>
      <c r="C13" s="17">
        <f>C27+C28+C29+C30</f>
        <v>53180</v>
      </c>
      <c r="D13" s="17">
        <f>D27+D28+D29+D30</f>
        <v>25199</v>
      </c>
      <c r="E13" s="17">
        <f>E27+E28+E29+E30</f>
        <v>27981</v>
      </c>
      <c r="F13" s="17">
        <f>F27+F28+F29+F30</f>
        <v>6586</v>
      </c>
      <c r="G13" s="40">
        <f t="shared" si="0"/>
        <v>12.402312487053461</v>
      </c>
      <c r="H13" s="17">
        <f>H27+H28+H29+H30</f>
        <v>27686</v>
      </c>
      <c r="I13" s="40">
        <f t="shared" si="1"/>
        <v>52.136414138560902</v>
      </c>
      <c r="J13" s="17">
        <f>J27+J28+J29+J30</f>
        <v>18831</v>
      </c>
      <c r="K13" s="40">
        <f t="shared" si="2"/>
        <v>35.461273374385627</v>
      </c>
      <c r="L13" s="17">
        <f>L27+L28+L29+L30</f>
        <v>10127</v>
      </c>
      <c r="M13" s="40">
        <f t="shared" si="3"/>
        <v>19.070485659943884</v>
      </c>
      <c r="N13" s="55">
        <f t="shared" si="4"/>
        <v>23.788196200245611</v>
      </c>
      <c r="O13" s="56">
        <f t="shared" si="5"/>
        <v>68.016325940908757</v>
      </c>
      <c r="P13" s="56">
        <f t="shared" si="6"/>
        <v>91.804522141154379</v>
      </c>
      <c r="Q13" s="56">
        <f t="shared" si="7"/>
        <v>285.9246887336775</v>
      </c>
      <c r="R13" s="57">
        <f t="shared" si="8"/>
        <v>153.76556331612511</v>
      </c>
      <c r="T13">
        <f>SUM(T27:T30)</f>
        <v>77</v>
      </c>
    </row>
    <row r="14" spans="1:20" ht="18" customHeight="1" x14ac:dyDescent="0.15">
      <c r="A14" s="15" t="s">
        <v>19</v>
      </c>
      <c r="B14" s="17">
        <f>B31+B32+B33+B34</f>
        <v>13674</v>
      </c>
      <c r="C14" s="17">
        <f>C31+C32+C33+C34</f>
        <v>40454</v>
      </c>
      <c r="D14" s="17">
        <f>D31+D32+D33+D34</f>
        <v>19137</v>
      </c>
      <c r="E14" s="17">
        <f>E31+E32+E33+E34</f>
        <v>21317</v>
      </c>
      <c r="F14" s="17">
        <f>F31+F32+F33+F34</f>
        <v>4604</v>
      </c>
      <c r="G14" s="40">
        <f t="shared" si="0"/>
        <v>11.387020182034032</v>
      </c>
      <c r="H14" s="17">
        <f>H31+H32+H33+H34</f>
        <v>20169</v>
      </c>
      <c r="I14" s="40">
        <f t="shared" si="1"/>
        <v>49.883755441234669</v>
      </c>
      <c r="J14" s="17">
        <f>J31+J32+J33+J34</f>
        <v>15659</v>
      </c>
      <c r="K14" s="40">
        <f t="shared" si="2"/>
        <v>38.729224376731302</v>
      </c>
      <c r="L14" s="17">
        <f>L31+L32+L33+L34</f>
        <v>8445</v>
      </c>
      <c r="M14" s="40">
        <f t="shared" si="3"/>
        <v>20.886921250494659</v>
      </c>
      <c r="N14" s="55">
        <f t="shared" si="4"/>
        <v>22.827110912786949</v>
      </c>
      <c r="O14" s="56">
        <f t="shared" si="5"/>
        <v>77.638950865189145</v>
      </c>
      <c r="P14" s="56">
        <f t="shared" si="6"/>
        <v>100.46606177797611</v>
      </c>
      <c r="Q14" s="56">
        <f t="shared" si="7"/>
        <v>340.1172893136403</v>
      </c>
      <c r="R14" s="57">
        <f t="shared" si="8"/>
        <v>183.42745438748912</v>
      </c>
      <c r="T14">
        <f>SUM(T31:T34)</f>
        <v>22</v>
      </c>
    </row>
    <row r="15" spans="1:20" ht="18" customHeight="1" x14ac:dyDescent="0.15">
      <c r="A15" s="11" t="s">
        <v>20</v>
      </c>
      <c r="B15" s="13">
        <f>B35+B36+B37</f>
        <v>3971</v>
      </c>
      <c r="C15" s="13">
        <f>C35+C36+C37</f>
        <v>9957</v>
      </c>
      <c r="D15" s="13">
        <f>D35+D36+D37</f>
        <v>4632</v>
      </c>
      <c r="E15" s="13">
        <f>E35+E36+E37</f>
        <v>5325</v>
      </c>
      <c r="F15" s="13">
        <f>F35+F36+F37</f>
        <v>673</v>
      </c>
      <c r="G15" s="41">
        <f t="shared" si="0"/>
        <v>6.7590639750928991</v>
      </c>
      <c r="H15" s="13">
        <f>H35+H36+H37</f>
        <v>4176</v>
      </c>
      <c r="I15" s="41">
        <f t="shared" si="1"/>
        <v>41.940343476950886</v>
      </c>
      <c r="J15" s="13">
        <f>J35+J36+J37</f>
        <v>5108</v>
      </c>
      <c r="K15" s="41">
        <f t="shared" si="2"/>
        <v>51.300592547956214</v>
      </c>
      <c r="L15" s="13">
        <f>L35+L36+L37</f>
        <v>3238</v>
      </c>
      <c r="M15" s="41">
        <f t="shared" si="3"/>
        <v>32.519835291754546</v>
      </c>
      <c r="N15" s="43">
        <f t="shared" si="4"/>
        <v>16.115900383141764</v>
      </c>
      <c r="O15" s="44">
        <f t="shared" si="5"/>
        <v>122.31800766283524</v>
      </c>
      <c r="P15" s="44">
        <f t="shared" si="6"/>
        <v>138.43390804597701</v>
      </c>
      <c r="Q15" s="44">
        <f t="shared" si="7"/>
        <v>758.98959881129269</v>
      </c>
      <c r="R15" s="45">
        <f t="shared" si="8"/>
        <v>481.12927191679046</v>
      </c>
      <c r="T15">
        <f>SUM(T35:T37)</f>
        <v>0</v>
      </c>
    </row>
    <row r="16" spans="1:20" ht="18" customHeight="1" x14ac:dyDescent="0.15">
      <c r="A16" s="8" t="s">
        <v>21</v>
      </c>
      <c r="B16" s="10">
        <f>B11+B12+B19</f>
        <v>90030</v>
      </c>
      <c r="C16" s="10">
        <f>C11+C12+C19</f>
        <v>225587</v>
      </c>
      <c r="D16" s="10">
        <f>D11+D12+D19</f>
        <v>109197</v>
      </c>
      <c r="E16" s="10">
        <f>E11+E12+E19</f>
        <v>116390</v>
      </c>
      <c r="F16" s="10">
        <f>F11+F12+F19</f>
        <v>27186</v>
      </c>
      <c r="G16" s="37">
        <f t="shared" si="0"/>
        <v>12.154676371570236</v>
      </c>
      <c r="H16" s="10">
        <f>H11+H12+H19</f>
        <v>126902</v>
      </c>
      <c r="I16" s="37">
        <f t="shared" si="1"/>
        <v>56.737024236923638</v>
      </c>
      <c r="J16" s="10">
        <f>J11+J12+J19</f>
        <v>69579</v>
      </c>
      <c r="K16" s="37">
        <f t="shared" si="2"/>
        <v>31.108299391506122</v>
      </c>
      <c r="L16" s="10">
        <f>L11+L12+L19</f>
        <v>36443</v>
      </c>
      <c r="M16" s="37">
        <f t="shared" si="3"/>
        <v>16.29341834065821</v>
      </c>
      <c r="N16" s="46">
        <f t="shared" si="4"/>
        <v>21.422830215441838</v>
      </c>
      <c r="O16" s="47">
        <f t="shared" si="5"/>
        <v>54.82892310601882</v>
      </c>
      <c r="P16" s="47">
        <f t="shared" si="6"/>
        <v>76.251753321460654</v>
      </c>
      <c r="Q16" s="47">
        <f t="shared" si="7"/>
        <v>255.93687927609801</v>
      </c>
      <c r="R16" s="48">
        <f t="shared" si="8"/>
        <v>134.05061428676527</v>
      </c>
      <c r="T16">
        <f>T19+T11+T12</f>
        <v>1920</v>
      </c>
    </row>
    <row r="17" spans="1:20" ht="18" customHeight="1" x14ac:dyDescent="0.15">
      <c r="A17" s="15" t="s">
        <v>22</v>
      </c>
      <c r="B17" s="17">
        <f>B13+B21</f>
        <v>37105</v>
      </c>
      <c r="C17" s="17">
        <f>C13+C21</f>
        <v>100300</v>
      </c>
      <c r="D17" s="17">
        <f>D13+D21</f>
        <v>47416</v>
      </c>
      <c r="E17" s="17">
        <f>E13+E21</f>
        <v>52884</v>
      </c>
      <c r="F17" s="17">
        <f>F13+F21</f>
        <v>12268</v>
      </c>
      <c r="G17" s="40">
        <f t="shared" si="0"/>
        <v>12.260030979863089</v>
      </c>
      <c r="H17" s="17">
        <f>H13+H21</f>
        <v>52634</v>
      </c>
      <c r="I17" s="40">
        <f t="shared" si="1"/>
        <v>52.599810123419779</v>
      </c>
      <c r="J17" s="17">
        <f>J13+J21</f>
        <v>35163</v>
      </c>
      <c r="K17" s="40">
        <f t="shared" si="2"/>
        <v>35.140158896717132</v>
      </c>
      <c r="L17" s="17">
        <f>L13+L21</f>
        <v>19049</v>
      </c>
      <c r="M17" s="40">
        <f t="shared" si="3"/>
        <v>19.036626192974566</v>
      </c>
      <c r="N17" s="55">
        <f t="shared" si="4"/>
        <v>23.30812782612</v>
      </c>
      <c r="O17" s="56">
        <f t="shared" si="5"/>
        <v>66.806626895162822</v>
      </c>
      <c r="P17" s="56">
        <f t="shared" si="6"/>
        <v>90.114754721282821</v>
      </c>
      <c r="Q17" s="56">
        <f t="shared" si="7"/>
        <v>286.62373655037493</v>
      </c>
      <c r="R17" s="57">
        <f t="shared" si="8"/>
        <v>155.27388327355723</v>
      </c>
      <c r="T17">
        <f>T21+T13</f>
        <v>235</v>
      </c>
    </row>
    <row r="18" spans="1:20" ht="18" customHeight="1" x14ac:dyDescent="0.15">
      <c r="A18" s="11" t="s">
        <v>23</v>
      </c>
      <c r="B18" s="13">
        <f>B14+B15+B20+B22</f>
        <v>91817</v>
      </c>
      <c r="C18" s="13">
        <f>C14+C15+C20+C22</f>
        <v>230662</v>
      </c>
      <c r="D18" s="13">
        <f>D14+D15+D20+D22</f>
        <v>109346</v>
      </c>
      <c r="E18" s="13">
        <f>E14+E15+E20+E22</f>
        <v>121316</v>
      </c>
      <c r="F18" s="13">
        <f>F14+F15+F20+F22</f>
        <v>27929</v>
      </c>
      <c r="G18" s="38">
        <f t="shared" si="0"/>
        <v>12.225218205853256</v>
      </c>
      <c r="H18" s="13">
        <f>H14+H15+H20+H22</f>
        <v>125495</v>
      </c>
      <c r="I18" s="38">
        <f t="shared" si="1"/>
        <v>54.932283960884909</v>
      </c>
      <c r="J18" s="13">
        <f>J14+J15+J20+J22</f>
        <v>75030</v>
      </c>
      <c r="K18" s="38">
        <f t="shared" si="2"/>
        <v>32.842497833261838</v>
      </c>
      <c r="L18" s="13">
        <f>L14+L15+L20+L22</f>
        <v>40441</v>
      </c>
      <c r="M18" s="38">
        <f t="shared" si="3"/>
        <v>17.702031918898335</v>
      </c>
      <c r="N18" s="58">
        <f t="shared" si="4"/>
        <v>22.255069923104507</v>
      </c>
      <c r="O18" s="59">
        <f t="shared" si="5"/>
        <v>59.787242519622296</v>
      </c>
      <c r="P18" s="59">
        <f t="shared" si="6"/>
        <v>82.042312442726811</v>
      </c>
      <c r="Q18" s="59">
        <f t="shared" si="7"/>
        <v>268.64549393103943</v>
      </c>
      <c r="R18" s="60">
        <f t="shared" si="8"/>
        <v>144.79931254251852</v>
      </c>
      <c r="T18">
        <f>T20+T22+T14+T15</f>
        <v>2208</v>
      </c>
    </row>
    <row r="19" spans="1:20" ht="18" customHeight="1" x14ac:dyDescent="0.15">
      <c r="A19" s="19" t="s">
        <v>24</v>
      </c>
      <c r="B19" s="14">
        <v>76901</v>
      </c>
      <c r="C19" s="10">
        <f>D19+E19</f>
        <v>188925</v>
      </c>
      <c r="D19" s="10">
        <v>91821</v>
      </c>
      <c r="E19" s="10">
        <v>97104</v>
      </c>
      <c r="F19" s="14">
        <v>23443</v>
      </c>
      <c r="G19" s="39">
        <f t="shared" si="0"/>
        <v>12.535358126353502</v>
      </c>
      <c r="H19" s="14">
        <v>108207</v>
      </c>
      <c r="I19" s="39">
        <f t="shared" si="1"/>
        <v>57.860064700692462</v>
      </c>
      <c r="J19" s="14">
        <v>55365</v>
      </c>
      <c r="K19" s="39">
        <f t="shared" si="2"/>
        <v>29.604577172954038</v>
      </c>
      <c r="L19" s="14">
        <v>28607</v>
      </c>
      <c r="M19" s="39">
        <f t="shared" si="3"/>
        <v>15.296633959842792</v>
      </c>
      <c r="N19" s="43">
        <f t="shared" si="4"/>
        <v>21.664956980601993</v>
      </c>
      <c r="O19" s="44">
        <f t="shared" si="5"/>
        <v>51.16582106518063</v>
      </c>
      <c r="P19" s="44">
        <f t="shared" si="6"/>
        <v>72.830778045782623</v>
      </c>
      <c r="Q19" s="44">
        <f t="shared" si="7"/>
        <v>236.16857910676964</v>
      </c>
      <c r="R19" s="45">
        <f t="shared" si="8"/>
        <v>122.0278974533976</v>
      </c>
      <c r="T19">
        <v>1910</v>
      </c>
    </row>
    <row r="20" spans="1:20" ht="18" customHeight="1" x14ac:dyDescent="0.15">
      <c r="A20" s="20" t="s">
        <v>25</v>
      </c>
      <c r="B20" s="16">
        <v>61105</v>
      </c>
      <c r="C20" s="17">
        <f t="shared" ref="C20:C37" si="9">D20+E20</f>
        <v>147410</v>
      </c>
      <c r="D20" s="17">
        <v>69867</v>
      </c>
      <c r="E20" s="17">
        <v>77543</v>
      </c>
      <c r="F20" s="16">
        <v>18797</v>
      </c>
      <c r="G20" s="40">
        <f t="shared" si="0"/>
        <v>12.9365046592614</v>
      </c>
      <c r="H20" s="16">
        <v>83110</v>
      </c>
      <c r="I20" s="40">
        <f t="shared" si="1"/>
        <v>57.198111519456027</v>
      </c>
      <c r="J20" s="16">
        <v>43395</v>
      </c>
      <c r="K20" s="40">
        <f t="shared" si="2"/>
        <v>29.86538382128257</v>
      </c>
      <c r="L20" s="16">
        <v>22936</v>
      </c>
      <c r="M20" s="40">
        <f t="shared" si="3"/>
        <v>15.785054575986566</v>
      </c>
      <c r="N20" s="55">
        <f t="shared" si="4"/>
        <v>22.617013596438454</v>
      </c>
      <c r="O20" s="56">
        <f t="shared" si="5"/>
        <v>52.213933341354831</v>
      </c>
      <c r="P20" s="56">
        <f t="shared" si="6"/>
        <v>74.830946937793286</v>
      </c>
      <c r="Q20" s="56">
        <f t="shared" si="7"/>
        <v>230.86130765547693</v>
      </c>
      <c r="R20" s="57">
        <f t="shared" si="8"/>
        <v>122.01947119221153</v>
      </c>
      <c r="T20">
        <v>2108</v>
      </c>
    </row>
    <row r="21" spans="1:20" ht="18" customHeight="1" x14ac:dyDescent="0.15">
      <c r="A21" s="20" t="s">
        <v>26</v>
      </c>
      <c r="B21" s="16">
        <v>18536</v>
      </c>
      <c r="C21" s="17">
        <f t="shared" si="9"/>
        <v>47120</v>
      </c>
      <c r="D21" s="17">
        <v>22217</v>
      </c>
      <c r="E21" s="17">
        <v>24903</v>
      </c>
      <c r="F21" s="16">
        <v>5682</v>
      </c>
      <c r="G21" s="40">
        <f t="shared" si="0"/>
        <v>12.099143988756868</v>
      </c>
      <c r="H21" s="16">
        <v>24948</v>
      </c>
      <c r="I21" s="40">
        <f t="shared" si="1"/>
        <v>53.12380222307398</v>
      </c>
      <c r="J21" s="16">
        <v>16332</v>
      </c>
      <c r="K21" s="40">
        <f t="shared" si="2"/>
        <v>34.777053788169162</v>
      </c>
      <c r="L21" s="16">
        <v>8922</v>
      </c>
      <c r="M21" s="40">
        <f t="shared" si="3"/>
        <v>18.998339082662579</v>
      </c>
      <c r="N21" s="55">
        <f t="shared" si="4"/>
        <v>22.775372775372777</v>
      </c>
      <c r="O21" s="56">
        <f t="shared" si="5"/>
        <v>65.464165464165475</v>
      </c>
      <c r="P21" s="56">
        <f t="shared" si="6"/>
        <v>88.239538239538234</v>
      </c>
      <c r="Q21" s="56">
        <f t="shared" si="7"/>
        <v>287.43400211193244</v>
      </c>
      <c r="R21" s="57">
        <f t="shared" si="8"/>
        <v>157.02217529039072</v>
      </c>
      <c r="T21">
        <v>158</v>
      </c>
    </row>
    <row r="22" spans="1:20" ht="18" customHeight="1" x14ac:dyDescent="0.15">
      <c r="A22" s="21" t="s">
        <v>27</v>
      </c>
      <c r="B22" s="18">
        <v>13067</v>
      </c>
      <c r="C22" s="13">
        <f t="shared" si="9"/>
        <v>32841</v>
      </c>
      <c r="D22" s="13">
        <v>15710</v>
      </c>
      <c r="E22" s="13">
        <v>17131</v>
      </c>
      <c r="F22" s="18">
        <v>3855</v>
      </c>
      <c r="G22" s="41">
        <f t="shared" si="0"/>
        <v>11.766321765406099</v>
      </c>
      <c r="H22" s="18">
        <v>18040</v>
      </c>
      <c r="I22" s="41">
        <f t="shared" si="1"/>
        <v>55.062112749137746</v>
      </c>
      <c r="J22" s="18">
        <v>10868</v>
      </c>
      <c r="K22" s="41">
        <f t="shared" si="2"/>
        <v>33.171565485456156</v>
      </c>
      <c r="L22" s="18">
        <v>5822</v>
      </c>
      <c r="M22" s="41">
        <f t="shared" si="3"/>
        <v>17.770045478130818</v>
      </c>
      <c r="N22" s="43">
        <f t="shared" si="4"/>
        <v>21.369179600886916</v>
      </c>
      <c r="O22" s="44">
        <f t="shared" si="5"/>
        <v>60.243902439024389</v>
      </c>
      <c r="P22" s="44">
        <f t="shared" si="6"/>
        <v>81.613082039911305</v>
      </c>
      <c r="Q22" s="44">
        <f t="shared" si="7"/>
        <v>281.91958495460443</v>
      </c>
      <c r="R22" s="45">
        <f t="shared" si="8"/>
        <v>151.02464332036317</v>
      </c>
      <c r="T22">
        <v>78</v>
      </c>
    </row>
    <row r="23" spans="1:20" ht="18" customHeight="1" x14ac:dyDescent="0.15">
      <c r="A23" s="22" t="s">
        <v>28</v>
      </c>
      <c r="B23" s="23">
        <v>4032</v>
      </c>
      <c r="C23" s="10">
        <f t="shared" si="9"/>
        <v>11016</v>
      </c>
      <c r="D23" s="7">
        <v>5245</v>
      </c>
      <c r="E23" s="7">
        <v>5771</v>
      </c>
      <c r="F23" s="23">
        <v>1145</v>
      </c>
      <c r="G23" s="42">
        <f t="shared" si="0"/>
        <v>10.394916023604175</v>
      </c>
      <c r="H23" s="23">
        <v>5732</v>
      </c>
      <c r="I23" s="42">
        <f t="shared" si="1"/>
        <v>52.038129822968685</v>
      </c>
      <c r="J23" s="23">
        <v>4138</v>
      </c>
      <c r="K23" s="42">
        <f t="shared" si="2"/>
        <v>37.566954153427147</v>
      </c>
      <c r="L23" s="23">
        <v>2244</v>
      </c>
      <c r="M23" s="42">
        <f t="shared" si="3"/>
        <v>20.372219700408532</v>
      </c>
      <c r="N23" s="61">
        <f t="shared" si="4"/>
        <v>19.975575715282623</v>
      </c>
      <c r="O23" s="62">
        <f t="shared" si="5"/>
        <v>72.191207257501745</v>
      </c>
      <c r="P23" s="62">
        <f t="shared" si="6"/>
        <v>92.166782972784361</v>
      </c>
      <c r="Q23" s="62">
        <f t="shared" si="7"/>
        <v>361.39737991266372</v>
      </c>
      <c r="R23" s="63">
        <f t="shared" si="8"/>
        <v>195.9825327510917</v>
      </c>
      <c r="T23">
        <v>1</v>
      </c>
    </row>
    <row r="24" spans="1:20" ht="18" customHeight="1" x14ac:dyDescent="0.15">
      <c r="A24" s="19" t="s">
        <v>29</v>
      </c>
      <c r="B24" s="14">
        <v>1187</v>
      </c>
      <c r="C24" s="10">
        <f t="shared" si="9"/>
        <v>2994</v>
      </c>
      <c r="D24" s="10">
        <v>1407</v>
      </c>
      <c r="E24" s="10">
        <v>1587</v>
      </c>
      <c r="F24" s="14">
        <v>188</v>
      </c>
      <c r="G24" s="39">
        <f t="shared" si="0"/>
        <v>6.2792251169004683</v>
      </c>
      <c r="H24" s="14">
        <v>1361</v>
      </c>
      <c r="I24" s="39">
        <f t="shared" si="1"/>
        <v>45.457581830327321</v>
      </c>
      <c r="J24" s="14">
        <v>1445</v>
      </c>
      <c r="K24" s="39">
        <f t="shared" si="2"/>
        <v>48.263193052772216</v>
      </c>
      <c r="L24" s="14">
        <v>889</v>
      </c>
      <c r="M24" s="39">
        <f t="shared" si="3"/>
        <v>29.692718770875082</v>
      </c>
      <c r="N24" s="43">
        <f t="shared" si="4"/>
        <v>13.81337252020573</v>
      </c>
      <c r="O24" s="44">
        <f t="shared" si="5"/>
        <v>106.17193240264511</v>
      </c>
      <c r="P24" s="44">
        <f t="shared" si="6"/>
        <v>119.98530492285084</v>
      </c>
      <c r="Q24" s="44">
        <f t="shared" si="7"/>
        <v>768.61702127659578</v>
      </c>
      <c r="R24" s="45">
        <f t="shared" si="8"/>
        <v>472.87234042553195</v>
      </c>
      <c r="T24">
        <v>0</v>
      </c>
    </row>
    <row r="25" spans="1:20" ht="18" customHeight="1" x14ac:dyDescent="0.15">
      <c r="A25" s="20" t="s">
        <v>30</v>
      </c>
      <c r="B25" s="16">
        <v>2462</v>
      </c>
      <c r="C25" s="17">
        <f t="shared" si="9"/>
        <v>6563</v>
      </c>
      <c r="D25" s="17">
        <v>3035</v>
      </c>
      <c r="E25" s="17">
        <v>3528</v>
      </c>
      <c r="F25" s="16">
        <v>622</v>
      </c>
      <c r="G25" s="40">
        <f t="shared" si="0"/>
        <v>9.478817433709235</v>
      </c>
      <c r="H25" s="16">
        <v>3107</v>
      </c>
      <c r="I25" s="40">
        <f t="shared" si="1"/>
        <v>47.348369399573301</v>
      </c>
      <c r="J25" s="16">
        <v>2833</v>
      </c>
      <c r="K25" s="40">
        <f t="shared" si="2"/>
        <v>43.172813166717468</v>
      </c>
      <c r="L25" s="16">
        <v>1639</v>
      </c>
      <c r="M25" s="40">
        <f t="shared" si="3"/>
        <v>24.977141115513561</v>
      </c>
      <c r="N25" s="55">
        <f t="shared" si="4"/>
        <v>20.019311232700353</v>
      </c>
      <c r="O25" s="56">
        <f t="shared" si="5"/>
        <v>91.181203733504987</v>
      </c>
      <c r="P25" s="56">
        <f t="shared" si="6"/>
        <v>111.20051496620533</v>
      </c>
      <c r="Q25" s="56">
        <f t="shared" si="7"/>
        <v>455.46623794212218</v>
      </c>
      <c r="R25" s="57">
        <f t="shared" si="8"/>
        <v>263.50482315112538</v>
      </c>
      <c r="T25">
        <v>1</v>
      </c>
    </row>
    <row r="26" spans="1:20" ht="18" customHeight="1" x14ac:dyDescent="0.15">
      <c r="A26" s="21" t="s">
        <v>31</v>
      </c>
      <c r="B26" s="18">
        <v>5448</v>
      </c>
      <c r="C26" s="13">
        <f t="shared" si="9"/>
        <v>16089</v>
      </c>
      <c r="D26" s="13">
        <v>7689</v>
      </c>
      <c r="E26" s="13">
        <v>8400</v>
      </c>
      <c r="F26" s="18">
        <v>1788</v>
      </c>
      <c r="G26" s="41">
        <f t="shared" si="0"/>
        <v>11.118711522915243</v>
      </c>
      <c r="H26" s="18">
        <v>8495</v>
      </c>
      <c r="I26" s="41">
        <f t="shared" si="1"/>
        <v>52.826316771345063</v>
      </c>
      <c r="J26" s="18">
        <v>5798</v>
      </c>
      <c r="K26" s="41">
        <f t="shared" si="2"/>
        <v>36.054971705739689</v>
      </c>
      <c r="L26" s="18">
        <v>3064</v>
      </c>
      <c r="M26" s="41">
        <f t="shared" si="3"/>
        <v>19.05354144642746</v>
      </c>
      <c r="N26" s="43">
        <f t="shared" si="4"/>
        <v>21.047675103001765</v>
      </c>
      <c r="O26" s="44">
        <f t="shared" si="5"/>
        <v>68.251912889935255</v>
      </c>
      <c r="P26" s="44">
        <f t="shared" si="6"/>
        <v>89.29958799293702</v>
      </c>
      <c r="Q26" s="44">
        <f t="shared" si="7"/>
        <v>324.2729306487696</v>
      </c>
      <c r="R26" s="45">
        <f t="shared" si="8"/>
        <v>171.36465324384787</v>
      </c>
      <c r="T26">
        <v>8</v>
      </c>
    </row>
    <row r="27" spans="1:20" ht="18" customHeight="1" x14ac:dyDescent="0.15">
      <c r="A27" s="19" t="s">
        <v>32</v>
      </c>
      <c r="B27" s="9">
        <v>2268</v>
      </c>
      <c r="C27" s="10">
        <f t="shared" si="9"/>
        <v>6156</v>
      </c>
      <c r="D27" s="10">
        <v>2908</v>
      </c>
      <c r="E27" s="10">
        <v>3248</v>
      </c>
      <c r="F27" s="9">
        <v>698</v>
      </c>
      <c r="G27" s="37">
        <f>F27/(C27-T27)*100</f>
        <v>11.338531513970111</v>
      </c>
      <c r="H27" s="9">
        <v>3001</v>
      </c>
      <c r="I27" s="37">
        <f t="shared" si="1"/>
        <v>48.749187784275506</v>
      </c>
      <c r="J27" s="9">
        <v>2457</v>
      </c>
      <c r="K27" s="37">
        <f t="shared" si="2"/>
        <v>39.912280701754391</v>
      </c>
      <c r="L27" s="9">
        <v>1379</v>
      </c>
      <c r="M27" s="37">
        <f t="shared" si="3"/>
        <v>22.400909681611438</v>
      </c>
      <c r="N27" s="46">
        <f t="shared" si="4"/>
        <v>23.258913695434856</v>
      </c>
      <c r="O27" s="47">
        <f t="shared" si="5"/>
        <v>81.872709096967682</v>
      </c>
      <c r="P27" s="47">
        <f t="shared" si="6"/>
        <v>105.13162279240254</v>
      </c>
      <c r="Q27" s="47">
        <f t="shared" si="7"/>
        <v>352.0057306590258</v>
      </c>
      <c r="R27" s="48">
        <f t="shared" si="8"/>
        <v>197.5644699140401</v>
      </c>
      <c r="T27">
        <v>0</v>
      </c>
    </row>
    <row r="28" spans="1:20" ht="18" customHeight="1" x14ac:dyDescent="0.15">
      <c r="A28" s="20" t="s">
        <v>33</v>
      </c>
      <c r="B28" s="16">
        <v>5607</v>
      </c>
      <c r="C28" s="17">
        <f t="shared" si="9"/>
        <v>16133</v>
      </c>
      <c r="D28" s="17">
        <v>7689</v>
      </c>
      <c r="E28" s="17">
        <v>8444</v>
      </c>
      <c r="F28" s="16">
        <v>2217</v>
      </c>
      <c r="G28" s="40">
        <f t="shared" si="0"/>
        <v>13.74457532548047</v>
      </c>
      <c r="H28" s="16">
        <v>8704</v>
      </c>
      <c r="I28" s="40">
        <f t="shared" si="1"/>
        <v>53.961562306261627</v>
      </c>
      <c r="J28" s="16">
        <v>5209</v>
      </c>
      <c r="K28" s="40">
        <f t="shared" si="2"/>
        <v>32.293862368257905</v>
      </c>
      <c r="L28" s="16">
        <v>2721</v>
      </c>
      <c r="M28" s="40">
        <f t="shared" si="3"/>
        <v>16.869187848729077</v>
      </c>
      <c r="N28" s="55">
        <f t="shared" si="4"/>
        <v>25.471047794117645</v>
      </c>
      <c r="O28" s="56">
        <f t="shared" si="5"/>
        <v>59.846047794117652</v>
      </c>
      <c r="P28" s="56">
        <f t="shared" si="6"/>
        <v>85.31709558823529</v>
      </c>
      <c r="Q28" s="56">
        <f t="shared" si="7"/>
        <v>234.957149300857</v>
      </c>
      <c r="R28" s="57">
        <f t="shared" si="8"/>
        <v>122.73342354533152</v>
      </c>
      <c r="T28">
        <v>3</v>
      </c>
    </row>
    <row r="29" spans="1:20" ht="18" customHeight="1" x14ac:dyDescent="0.15">
      <c r="A29" s="20" t="s">
        <v>34</v>
      </c>
      <c r="B29" s="16">
        <v>5823</v>
      </c>
      <c r="C29" s="17">
        <f t="shared" si="9"/>
        <v>16588</v>
      </c>
      <c r="D29" s="17">
        <v>7767</v>
      </c>
      <c r="E29" s="17">
        <v>8821</v>
      </c>
      <c r="F29" s="16">
        <v>1944</v>
      </c>
      <c r="G29" s="40">
        <f t="shared" si="0"/>
        <v>11.771829962456099</v>
      </c>
      <c r="H29" s="16">
        <v>8474</v>
      </c>
      <c r="I29" s="40">
        <f t="shared" si="1"/>
        <v>51.314036575027245</v>
      </c>
      <c r="J29" s="16">
        <v>6096</v>
      </c>
      <c r="K29" s="40">
        <f t="shared" si="2"/>
        <v>36.914133462516652</v>
      </c>
      <c r="L29" s="16">
        <v>3459</v>
      </c>
      <c r="M29" s="40">
        <f t="shared" si="3"/>
        <v>20.945864115296111</v>
      </c>
      <c r="N29" s="55">
        <f t="shared" si="4"/>
        <v>22.940759971678073</v>
      </c>
      <c r="O29" s="56">
        <f t="shared" si="5"/>
        <v>71.937691763039894</v>
      </c>
      <c r="P29" s="56">
        <f t="shared" si="6"/>
        <v>94.878451734717956</v>
      </c>
      <c r="Q29" s="56">
        <f t="shared" si="7"/>
        <v>313.58024691358025</v>
      </c>
      <c r="R29" s="57">
        <f t="shared" si="8"/>
        <v>177.9320987654321</v>
      </c>
      <c r="T29">
        <v>74</v>
      </c>
    </row>
    <row r="30" spans="1:20" ht="18" customHeight="1" x14ac:dyDescent="0.15">
      <c r="A30" s="21" t="s">
        <v>35</v>
      </c>
      <c r="B30" s="12">
        <v>4871</v>
      </c>
      <c r="C30" s="13">
        <f t="shared" si="9"/>
        <v>14303</v>
      </c>
      <c r="D30" s="13">
        <v>6835</v>
      </c>
      <c r="E30" s="13">
        <v>7468</v>
      </c>
      <c r="F30" s="12">
        <v>1727</v>
      </c>
      <c r="G30" s="38">
        <f t="shared" si="0"/>
        <v>12.074389988114381</v>
      </c>
      <c r="H30" s="12">
        <v>7507</v>
      </c>
      <c r="I30" s="38">
        <f t="shared" si="1"/>
        <v>52.485492554009653</v>
      </c>
      <c r="J30" s="12">
        <v>5069</v>
      </c>
      <c r="K30" s="38">
        <f t="shared" si="2"/>
        <v>35.440117457875971</v>
      </c>
      <c r="L30" s="12">
        <v>2568</v>
      </c>
      <c r="M30" s="38">
        <f t="shared" si="3"/>
        <v>17.954275326854503</v>
      </c>
      <c r="N30" s="58">
        <f t="shared" si="4"/>
        <v>23.005195151192222</v>
      </c>
      <c r="O30" s="59">
        <f t="shared" si="5"/>
        <v>67.523644598374858</v>
      </c>
      <c r="P30" s="59">
        <f t="shared" si="6"/>
        <v>90.528839749567069</v>
      </c>
      <c r="Q30" s="59">
        <f t="shared" si="7"/>
        <v>293.51476548928781</v>
      </c>
      <c r="R30" s="60">
        <f t="shared" si="8"/>
        <v>148.69716270990156</v>
      </c>
      <c r="T30">
        <v>0</v>
      </c>
    </row>
    <row r="31" spans="1:20" ht="18" customHeight="1" x14ac:dyDescent="0.15">
      <c r="A31" s="19" t="s">
        <v>36</v>
      </c>
      <c r="B31" s="14">
        <v>1214</v>
      </c>
      <c r="C31" s="10">
        <f t="shared" si="9"/>
        <v>3498</v>
      </c>
      <c r="D31" s="10">
        <v>1613</v>
      </c>
      <c r="E31" s="10">
        <v>1885</v>
      </c>
      <c r="F31" s="14">
        <v>501</v>
      </c>
      <c r="G31" s="39">
        <f t="shared" si="0"/>
        <v>14.363532110091743</v>
      </c>
      <c r="H31" s="14">
        <v>1977</v>
      </c>
      <c r="I31" s="39">
        <f t="shared" si="1"/>
        <v>56.680045871559635</v>
      </c>
      <c r="J31" s="14">
        <v>1010</v>
      </c>
      <c r="K31" s="39">
        <f t="shared" si="2"/>
        <v>28.956422018348626</v>
      </c>
      <c r="L31" s="14">
        <v>524</v>
      </c>
      <c r="M31" s="39">
        <f t="shared" si="3"/>
        <v>15.022935779816512</v>
      </c>
      <c r="N31" s="43">
        <f t="shared" si="4"/>
        <v>25.341426403641883</v>
      </c>
      <c r="O31" s="44">
        <f t="shared" si="5"/>
        <v>51.087506322711171</v>
      </c>
      <c r="P31" s="44">
        <f t="shared" si="6"/>
        <v>76.428932726353054</v>
      </c>
      <c r="Q31" s="44">
        <f t="shared" si="7"/>
        <v>201.59680638722554</v>
      </c>
      <c r="R31" s="45">
        <f t="shared" si="8"/>
        <v>104.59081836327346</v>
      </c>
      <c r="T31">
        <v>10</v>
      </c>
    </row>
    <row r="32" spans="1:20" ht="18" customHeight="1" x14ac:dyDescent="0.15">
      <c r="A32" s="20" t="s">
        <v>37</v>
      </c>
      <c r="B32" s="16">
        <v>5306</v>
      </c>
      <c r="C32" s="17">
        <f t="shared" si="9"/>
        <v>15740</v>
      </c>
      <c r="D32" s="17">
        <v>7514</v>
      </c>
      <c r="E32" s="17">
        <v>8226</v>
      </c>
      <c r="F32" s="16">
        <v>1702</v>
      </c>
      <c r="G32" s="40">
        <f t="shared" si="0"/>
        <v>10.816650778519225</v>
      </c>
      <c r="H32" s="16">
        <v>7595</v>
      </c>
      <c r="I32" s="40">
        <f t="shared" si="1"/>
        <v>48.268191928821096</v>
      </c>
      <c r="J32" s="16">
        <v>6438</v>
      </c>
      <c r="K32" s="40">
        <f t="shared" si="2"/>
        <v>40.915157292659678</v>
      </c>
      <c r="L32" s="16">
        <v>3492</v>
      </c>
      <c r="M32" s="40">
        <f t="shared" si="3"/>
        <v>22.192564346997141</v>
      </c>
      <c r="N32" s="55">
        <f t="shared" si="4"/>
        <v>22.409479921000656</v>
      </c>
      <c r="O32" s="56">
        <f t="shared" si="5"/>
        <v>84.766293614219876</v>
      </c>
      <c r="P32" s="56">
        <f t="shared" si="6"/>
        <v>107.17577353522054</v>
      </c>
      <c r="Q32" s="56">
        <f t="shared" si="7"/>
        <v>378.26086956521738</v>
      </c>
      <c r="R32" s="57">
        <f t="shared" si="8"/>
        <v>205.17038777908346</v>
      </c>
      <c r="T32">
        <v>5</v>
      </c>
    </row>
    <row r="33" spans="1:20" ht="18" customHeight="1" x14ac:dyDescent="0.15">
      <c r="A33" s="20" t="s">
        <v>38</v>
      </c>
      <c r="B33" s="16">
        <v>3522</v>
      </c>
      <c r="C33" s="17">
        <f>D33+E33</f>
        <v>10528</v>
      </c>
      <c r="D33" s="17">
        <v>4983</v>
      </c>
      <c r="E33" s="17">
        <v>5545</v>
      </c>
      <c r="F33" s="16">
        <v>1179</v>
      </c>
      <c r="G33" s="40">
        <f t="shared" si="0"/>
        <v>11.20190023752969</v>
      </c>
      <c r="H33" s="16">
        <v>5390</v>
      </c>
      <c r="I33" s="40">
        <f t="shared" si="1"/>
        <v>51.211401425178153</v>
      </c>
      <c r="J33" s="16">
        <v>3956</v>
      </c>
      <c r="K33" s="40">
        <f t="shared" si="2"/>
        <v>37.586698337292162</v>
      </c>
      <c r="L33" s="16">
        <v>2079</v>
      </c>
      <c r="M33" s="40">
        <f t="shared" si="3"/>
        <v>19.752969121140143</v>
      </c>
      <c r="N33" s="55">
        <f t="shared" si="4"/>
        <v>21.873840445269018</v>
      </c>
      <c r="O33" s="56">
        <f t="shared" si="5"/>
        <v>73.395176252319104</v>
      </c>
      <c r="P33" s="56">
        <f t="shared" si="6"/>
        <v>95.269016697588128</v>
      </c>
      <c r="Q33" s="56">
        <f t="shared" si="7"/>
        <v>335.53859202714165</v>
      </c>
      <c r="R33" s="57">
        <f t="shared" si="8"/>
        <v>176.33587786259542</v>
      </c>
      <c r="T33">
        <v>3</v>
      </c>
    </row>
    <row r="34" spans="1:20" ht="18" customHeight="1" x14ac:dyDescent="0.15">
      <c r="A34" s="21" t="s">
        <v>39</v>
      </c>
      <c r="B34" s="18">
        <v>3632</v>
      </c>
      <c r="C34" s="13">
        <f t="shared" si="9"/>
        <v>10688</v>
      </c>
      <c r="D34" s="13">
        <v>5027</v>
      </c>
      <c r="E34" s="13">
        <v>5661</v>
      </c>
      <c r="F34" s="18">
        <v>1222</v>
      </c>
      <c r="G34" s="41">
        <f t="shared" si="0"/>
        <v>11.437663796330961</v>
      </c>
      <c r="H34" s="18">
        <v>5207</v>
      </c>
      <c r="I34" s="41">
        <f t="shared" si="1"/>
        <v>48.73642830400599</v>
      </c>
      <c r="J34" s="18">
        <v>4255</v>
      </c>
      <c r="K34" s="41">
        <f t="shared" si="2"/>
        <v>39.825907899663051</v>
      </c>
      <c r="L34" s="18">
        <v>2350</v>
      </c>
      <c r="M34" s="41">
        <f t="shared" si="3"/>
        <v>21.995507300636465</v>
      </c>
      <c r="N34" s="43">
        <f t="shared" si="4"/>
        <v>23.468407912425583</v>
      </c>
      <c r="O34" s="44">
        <f t="shared" si="5"/>
        <v>81.716919531400038</v>
      </c>
      <c r="P34" s="44">
        <f t="shared" si="6"/>
        <v>105.18532744382563</v>
      </c>
      <c r="Q34" s="44">
        <f t="shared" si="7"/>
        <v>348.1996726677578</v>
      </c>
      <c r="R34" s="45">
        <f t="shared" si="8"/>
        <v>192.30769230769232</v>
      </c>
      <c r="T34">
        <v>4</v>
      </c>
    </row>
    <row r="35" spans="1:20" ht="18" customHeight="1" x14ac:dyDescent="0.15">
      <c r="A35" s="19" t="s">
        <v>40</v>
      </c>
      <c r="B35" s="9">
        <v>1802</v>
      </c>
      <c r="C35" s="10">
        <f t="shared" si="9"/>
        <v>4251</v>
      </c>
      <c r="D35" s="10">
        <v>2002</v>
      </c>
      <c r="E35" s="10">
        <v>2249</v>
      </c>
      <c r="F35" s="9">
        <v>283</v>
      </c>
      <c r="G35" s="37">
        <f t="shared" si="0"/>
        <v>6.6572571159727119</v>
      </c>
      <c r="H35" s="9">
        <v>1707</v>
      </c>
      <c r="I35" s="37">
        <f t="shared" si="1"/>
        <v>40.155257586450247</v>
      </c>
      <c r="J35" s="9">
        <v>2261</v>
      </c>
      <c r="K35" s="37">
        <f t="shared" si="2"/>
        <v>53.187485297577041</v>
      </c>
      <c r="L35" s="9">
        <v>1461</v>
      </c>
      <c r="M35" s="37">
        <f t="shared" si="3"/>
        <v>34.368383909668317</v>
      </c>
      <c r="N35" s="46">
        <f t="shared" si="4"/>
        <v>16.578793204452253</v>
      </c>
      <c r="O35" s="47">
        <f t="shared" si="5"/>
        <v>132.45459871118922</v>
      </c>
      <c r="P35" s="47">
        <f t="shared" si="6"/>
        <v>149.03339191564146</v>
      </c>
      <c r="Q35" s="47">
        <f t="shared" si="7"/>
        <v>798.93992932862193</v>
      </c>
      <c r="R35" s="48">
        <f t="shared" si="8"/>
        <v>516.2544169611308</v>
      </c>
      <c r="T35">
        <v>0</v>
      </c>
    </row>
    <row r="36" spans="1:20" ht="18" customHeight="1" x14ac:dyDescent="0.15">
      <c r="A36" s="20" t="s">
        <v>41</v>
      </c>
      <c r="B36" s="16">
        <v>1209</v>
      </c>
      <c r="C36" s="17">
        <f t="shared" si="9"/>
        <v>2948</v>
      </c>
      <c r="D36" s="17">
        <v>1355</v>
      </c>
      <c r="E36" s="17">
        <v>1593</v>
      </c>
      <c r="F36" s="16">
        <v>188</v>
      </c>
      <c r="G36" s="40">
        <f t="shared" si="0"/>
        <v>6.3772048846675711</v>
      </c>
      <c r="H36" s="16">
        <v>1264</v>
      </c>
      <c r="I36" s="40">
        <f t="shared" si="1"/>
        <v>42.876526458616013</v>
      </c>
      <c r="J36" s="16">
        <v>1496</v>
      </c>
      <c r="K36" s="40">
        <f t="shared" si="2"/>
        <v>50.746268656716417</v>
      </c>
      <c r="L36" s="16">
        <v>919</v>
      </c>
      <c r="M36" s="40">
        <f t="shared" si="3"/>
        <v>31.173677069199456</v>
      </c>
      <c r="N36" s="55">
        <f t="shared" si="4"/>
        <v>14.873417721518987</v>
      </c>
      <c r="O36" s="56">
        <f t="shared" si="5"/>
        <v>118.35443037974684</v>
      </c>
      <c r="P36" s="56">
        <f t="shared" si="6"/>
        <v>133.22784810126583</v>
      </c>
      <c r="Q36" s="56">
        <f t="shared" si="7"/>
        <v>795.74468085106378</v>
      </c>
      <c r="R36" s="57">
        <f t="shared" si="8"/>
        <v>488.82978723404256</v>
      </c>
      <c r="T36">
        <v>0</v>
      </c>
    </row>
    <row r="37" spans="1:20" ht="18" customHeight="1" x14ac:dyDescent="0.15">
      <c r="A37" s="21" t="s">
        <v>42</v>
      </c>
      <c r="B37" s="12">
        <v>960</v>
      </c>
      <c r="C37" s="13">
        <f t="shared" si="9"/>
        <v>2758</v>
      </c>
      <c r="D37" s="13">
        <v>1275</v>
      </c>
      <c r="E37" s="13">
        <v>1483</v>
      </c>
      <c r="F37" s="12">
        <v>202</v>
      </c>
      <c r="G37" s="38">
        <f t="shared" si="0"/>
        <v>7.3241479332849888</v>
      </c>
      <c r="H37" s="12">
        <v>1205</v>
      </c>
      <c r="I37" s="38">
        <f t="shared" si="1"/>
        <v>43.691080493110952</v>
      </c>
      <c r="J37" s="12">
        <v>1351</v>
      </c>
      <c r="K37" s="38">
        <f t="shared" si="2"/>
        <v>48.984771573604064</v>
      </c>
      <c r="L37" s="12">
        <v>858</v>
      </c>
      <c r="M37" s="38">
        <f t="shared" si="3"/>
        <v>31.10949963741842</v>
      </c>
      <c r="N37" s="58">
        <f t="shared" si="4"/>
        <v>16.763485477178421</v>
      </c>
      <c r="O37" s="59">
        <f t="shared" si="5"/>
        <v>112.11618257261411</v>
      </c>
      <c r="P37" s="59">
        <f t="shared" si="6"/>
        <v>128.87966804979254</v>
      </c>
      <c r="Q37" s="59">
        <f t="shared" si="7"/>
        <v>668.81188118811883</v>
      </c>
      <c r="R37" s="60">
        <f t="shared" si="8"/>
        <v>424.75247524752479</v>
      </c>
      <c r="T37">
        <v>0</v>
      </c>
    </row>
    <row r="38" spans="1:20" ht="18" customHeight="1" x14ac:dyDescent="0.15">
      <c r="A38" s="35" t="s">
        <v>58</v>
      </c>
      <c r="B38" s="33"/>
      <c r="C38" s="34"/>
      <c r="D38" s="34"/>
      <c r="E38" s="34"/>
      <c r="F38" s="33"/>
      <c r="G38" s="33"/>
      <c r="H38" s="33"/>
      <c r="I38" s="33"/>
      <c r="J38" s="33"/>
      <c r="K38" s="33"/>
      <c r="L38" s="33"/>
      <c r="M38" s="33"/>
      <c r="N38" s="27"/>
      <c r="O38" s="27"/>
      <c r="P38" s="27"/>
      <c r="Q38" s="27"/>
      <c r="R38" s="27"/>
    </row>
    <row r="39" spans="1:20" x14ac:dyDescent="0.15">
      <c r="A39" s="32" t="s">
        <v>57</v>
      </c>
    </row>
    <row r="40" spans="1:20" x14ac:dyDescent="0.15">
      <c r="A40" s="31" t="s">
        <v>52</v>
      </c>
      <c r="B40" s="27"/>
    </row>
    <row r="41" spans="1:20" x14ac:dyDescent="0.15">
      <c r="A41" s="32" t="s">
        <v>53</v>
      </c>
    </row>
    <row r="42" spans="1:20" x14ac:dyDescent="0.15">
      <c r="A42" s="32" t="s">
        <v>54</v>
      </c>
    </row>
    <row r="43" spans="1:20" x14ac:dyDescent="0.15">
      <c r="A43" s="32" t="s">
        <v>55</v>
      </c>
    </row>
    <row r="44" spans="1:20" x14ac:dyDescent="0.15">
      <c r="A44" s="32" t="s">
        <v>56</v>
      </c>
    </row>
  </sheetData>
  <mergeCells count="15">
    <mergeCell ref="N4:R4"/>
    <mergeCell ref="N5:N7"/>
    <mergeCell ref="O5:O7"/>
    <mergeCell ref="P5:P7"/>
    <mergeCell ref="R6:R7"/>
    <mergeCell ref="F5:G5"/>
    <mergeCell ref="H5:I5"/>
    <mergeCell ref="J5:M5"/>
    <mergeCell ref="F6:G6"/>
    <mergeCell ref="A4:A7"/>
    <mergeCell ref="B4:B7"/>
    <mergeCell ref="C4:E4"/>
    <mergeCell ref="F4:M4"/>
    <mergeCell ref="H6:I6"/>
    <mergeCell ref="L6:M6"/>
  </mergeCells>
  <phoneticPr fontId="1"/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市町村別</vt:lpstr>
      <vt:lpstr>市町村別!Print_Area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2017-10-05T07:18:28Z</cp:lastPrinted>
  <dcterms:created xsi:type="dcterms:W3CDTF">2017-09-15T07:17:11Z</dcterms:created>
  <dcterms:modified xsi:type="dcterms:W3CDTF">2019-04-18T03:38:26Z</dcterms:modified>
</cp:coreProperties>
</file>