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（R１）年度\R１．９\R1.9公表資料\"/>
    </mc:Choice>
  </mc:AlternateContent>
  <bookViews>
    <workbookView xWindow="600" yWindow="120" windowWidth="19395" windowHeight="7830"/>
  </bookViews>
  <sheets>
    <sheet name="市町村別" sheetId="1" r:id="rId1"/>
  </sheets>
  <definedNames>
    <definedName name="_xlnm.Print_Area" localSheetId="0">市町村別!$A$1:$S$44</definedName>
  </definedNames>
  <calcPr calcId="152511" forceFullCalc="1"/>
</workbook>
</file>

<file path=xl/calcChain.xml><?xml version="1.0" encoding="utf-8"?>
<calcChain xmlns="http://schemas.openxmlformats.org/spreadsheetml/2006/main">
  <c r="T15" i="1" l="1"/>
  <c r="T14" i="1"/>
  <c r="T18" i="1" s="1"/>
  <c r="T13" i="1"/>
  <c r="T17" i="1" s="1"/>
  <c r="T12" i="1"/>
  <c r="T11" i="1"/>
  <c r="T9" i="1"/>
  <c r="T16" i="1" l="1"/>
  <c r="T10" i="1"/>
  <c r="T8" i="1" s="1"/>
  <c r="B15" i="1"/>
  <c r="B14" i="1"/>
  <c r="B13" i="1"/>
  <c r="B17" i="1" s="1"/>
  <c r="B12" i="1"/>
  <c r="B11" i="1"/>
  <c r="B9" i="1"/>
  <c r="B18" i="1" l="1"/>
  <c r="B10" i="1"/>
  <c r="B8" i="1" s="1"/>
  <c r="B16" i="1"/>
  <c r="C33" i="1"/>
  <c r="C37" i="1"/>
  <c r="C36" i="1"/>
  <c r="C35" i="1"/>
  <c r="C34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F15" i="1"/>
  <c r="F14" i="1"/>
  <c r="F13" i="1"/>
  <c r="F12" i="1"/>
  <c r="F11" i="1"/>
  <c r="F9" i="1"/>
  <c r="E15" i="1"/>
  <c r="D9" i="1"/>
  <c r="E9" i="1"/>
  <c r="D11" i="1"/>
  <c r="E11" i="1"/>
  <c r="D12" i="1"/>
  <c r="E12" i="1"/>
  <c r="D13" i="1"/>
  <c r="D17" i="1" s="1"/>
  <c r="E13" i="1"/>
  <c r="E17" i="1" s="1"/>
  <c r="D14" i="1"/>
  <c r="E14" i="1"/>
  <c r="D15" i="1"/>
  <c r="R37" i="1"/>
  <c r="R32" i="1"/>
  <c r="Q35" i="1"/>
  <c r="P35" i="1"/>
  <c r="O35" i="1"/>
  <c r="O30" i="1"/>
  <c r="Q30" i="1"/>
  <c r="P30" i="1"/>
  <c r="R33" i="1"/>
  <c r="N33" i="1"/>
  <c r="N28" i="1"/>
  <c r="P31" i="1"/>
  <c r="O31" i="1"/>
  <c r="Q31" i="1"/>
  <c r="Q26" i="1"/>
  <c r="P26" i="1"/>
  <c r="O26" i="1"/>
  <c r="R29" i="1"/>
  <c r="R24" i="1"/>
  <c r="Q27" i="1"/>
  <c r="P27" i="1"/>
  <c r="O27" i="1"/>
  <c r="O22" i="1"/>
  <c r="Q22" i="1"/>
  <c r="P22" i="1"/>
  <c r="R25" i="1"/>
  <c r="N25" i="1"/>
  <c r="N20" i="1"/>
  <c r="P23" i="1"/>
  <c r="O23" i="1"/>
  <c r="Q23" i="1"/>
  <c r="R21" i="1"/>
  <c r="Q19" i="1"/>
  <c r="P19" i="1"/>
  <c r="O19" i="1"/>
  <c r="P20" i="1"/>
  <c r="Q20" i="1"/>
  <c r="O20" i="1"/>
  <c r="O21" i="1"/>
  <c r="P21" i="1"/>
  <c r="Q21" i="1"/>
  <c r="N22" i="1"/>
  <c r="P24" i="1"/>
  <c r="O24" i="1"/>
  <c r="Q24" i="1"/>
  <c r="J12" i="1"/>
  <c r="Q25" i="1"/>
  <c r="O25" i="1"/>
  <c r="P25" i="1"/>
  <c r="R26" i="1"/>
  <c r="O28" i="1"/>
  <c r="P28" i="1"/>
  <c r="Q28" i="1"/>
  <c r="Q29" i="1"/>
  <c r="O29" i="1"/>
  <c r="P29" i="1"/>
  <c r="R30" i="1"/>
  <c r="O32" i="1"/>
  <c r="P32" i="1"/>
  <c r="Q32" i="1"/>
  <c r="Q33" i="1"/>
  <c r="O33" i="1"/>
  <c r="P33" i="1"/>
  <c r="R34" i="1"/>
  <c r="O36" i="1"/>
  <c r="Q36" i="1"/>
  <c r="P36" i="1"/>
  <c r="R35" i="1"/>
  <c r="R19" i="1"/>
  <c r="J11" i="1"/>
  <c r="L12" i="1"/>
  <c r="N19" i="1"/>
  <c r="R27" i="1"/>
  <c r="R31" i="1"/>
  <c r="P34" i="1"/>
  <c r="Q34" i="1"/>
  <c r="J14" i="1"/>
  <c r="O34" i="1"/>
  <c r="N24" i="1"/>
  <c r="R28" i="1"/>
  <c r="N23" i="1"/>
  <c r="N27" i="1"/>
  <c r="J9" i="1"/>
  <c r="L9" i="1"/>
  <c r="N29" i="1"/>
  <c r="N21" i="1"/>
  <c r="N26" i="1"/>
  <c r="N30" i="1"/>
  <c r="N34" i="1"/>
  <c r="O37" i="1"/>
  <c r="P37" i="1"/>
  <c r="J15" i="1"/>
  <c r="J13" i="1"/>
  <c r="Q37" i="1"/>
  <c r="N31" i="1"/>
  <c r="H14" i="1"/>
  <c r="N35" i="1"/>
  <c r="H12" i="1"/>
  <c r="L13" i="1"/>
  <c r="N32" i="1"/>
  <c r="H13" i="1"/>
  <c r="N37" i="1"/>
  <c r="R20" i="1"/>
  <c r="R22" i="1"/>
  <c r="L14" i="1"/>
  <c r="R23" i="1"/>
  <c r="L15" i="1"/>
  <c r="L11" i="1"/>
  <c r="R36" i="1"/>
  <c r="H9" i="1"/>
  <c r="N36" i="1"/>
  <c r="H15" i="1"/>
  <c r="H11" i="1"/>
  <c r="O12" i="1"/>
  <c r="I20" i="1" l="1"/>
  <c r="K20" i="1"/>
  <c r="G20" i="1"/>
  <c r="M20" i="1"/>
  <c r="K28" i="1"/>
  <c r="G28" i="1"/>
  <c r="M28" i="1"/>
  <c r="I28" i="1"/>
  <c r="M37" i="1"/>
  <c r="I37" i="1"/>
  <c r="G37" i="1"/>
  <c r="K37" i="1"/>
  <c r="F18" i="1"/>
  <c r="M21" i="1"/>
  <c r="I21" i="1"/>
  <c r="G21" i="1"/>
  <c r="K21" i="1"/>
  <c r="M25" i="1"/>
  <c r="I25" i="1"/>
  <c r="K25" i="1"/>
  <c r="G25" i="1"/>
  <c r="M29" i="1"/>
  <c r="I29" i="1"/>
  <c r="K29" i="1"/>
  <c r="G29" i="1"/>
  <c r="K34" i="1"/>
  <c r="G34" i="1"/>
  <c r="M34" i="1"/>
  <c r="I34" i="1"/>
  <c r="M33" i="1"/>
  <c r="I33" i="1"/>
  <c r="K33" i="1"/>
  <c r="G33" i="1"/>
  <c r="H17" i="1"/>
  <c r="F17" i="1"/>
  <c r="M24" i="1"/>
  <c r="K24" i="1"/>
  <c r="I24" i="1"/>
  <c r="G24" i="1"/>
  <c r="I32" i="1"/>
  <c r="K32" i="1"/>
  <c r="G32" i="1"/>
  <c r="M32" i="1"/>
  <c r="R15" i="1"/>
  <c r="G22" i="1"/>
  <c r="K22" i="1"/>
  <c r="M22" i="1"/>
  <c r="I22" i="1"/>
  <c r="G26" i="1"/>
  <c r="M26" i="1"/>
  <c r="I26" i="1"/>
  <c r="K26" i="1"/>
  <c r="M30" i="1"/>
  <c r="I30" i="1"/>
  <c r="K30" i="1"/>
  <c r="G30" i="1"/>
  <c r="K35" i="1"/>
  <c r="G35" i="1"/>
  <c r="M35" i="1"/>
  <c r="I35" i="1"/>
  <c r="Q12" i="1"/>
  <c r="K19" i="1"/>
  <c r="G19" i="1"/>
  <c r="M19" i="1"/>
  <c r="I19" i="1"/>
  <c r="K23" i="1"/>
  <c r="G23" i="1"/>
  <c r="M23" i="1"/>
  <c r="I23" i="1"/>
  <c r="K27" i="1"/>
  <c r="M27" i="1"/>
  <c r="I27" i="1"/>
  <c r="G27" i="1"/>
  <c r="K31" i="1"/>
  <c r="G31" i="1"/>
  <c r="M31" i="1"/>
  <c r="I31" i="1"/>
  <c r="M36" i="1"/>
  <c r="K36" i="1"/>
  <c r="G36" i="1"/>
  <c r="I36" i="1"/>
  <c r="C12" i="1"/>
  <c r="K12" i="1" s="1"/>
  <c r="R13" i="1"/>
  <c r="L16" i="1"/>
  <c r="E18" i="1"/>
  <c r="O13" i="1"/>
  <c r="Q14" i="1"/>
  <c r="N12" i="1"/>
  <c r="O15" i="1"/>
  <c r="C11" i="1"/>
  <c r="G11" i="1" s="1"/>
  <c r="P15" i="1"/>
  <c r="H16" i="1"/>
  <c r="R12" i="1"/>
  <c r="E16" i="1"/>
  <c r="R14" i="1"/>
  <c r="D16" i="1"/>
  <c r="P9" i="1"/>
  <c r="N13" i="1"/>
  <c r="H18" i="1"/>
  <c r="P14" i="1"/>
  <c r="L10" i="1"/>
  <c r="H10" i="1"/>
  <c r="Q15" i="1"/>
  <c r="R9" i="1"/>
  <c r="N15" i="1"/>
  <c r="O14" i="1"/>
  <c r="N9" i="1"/>
  <c r="N11" i="1"/>
  <c r="D18" i="1"/>
  <c r="P12" i="1"/>
  <c r="O11" i="1"/>
  <c r="J16" i="1"/>
  <c r="Q11" i="1"/>
  <c r="J10" i="1"/>
  <c r="Q13" i="1"/>
  <c r="J17" i="1"/>
  <c r="P13" i="1"/>
  <c r="F16" i="1"/>
  <c r="R11" i="1"/>
  <c r="F10" i="1"/>
  <c r="F8" i="1" s="1"/>
  <c r="C15" i="1"/>
  <c r="M15" i="1" s="1"/>
  <c r="C13" i="1"/>
  <c r="I13" i="1" s="1"/>
  <c r="C14" i="1"/>
  <c r="M14" i="1" s="1"/>
  <c r="O9" i="1"/>
  <c r="Q9" i="1"/>
  <c r="P11" i="1"/>
  <c r="D10" i="1"/>
  <c r="D8" i="1" s="1"/>
  <c r="N14" i="1"/>
  <c r="J18" i="1"/>
  <c r="L18" i="1"/>
  <c r="L17" i="1"/>
  <c r="E10" i="1"/>
  <c r="E8" i="1" s="1"/>
  <c r="C9" i="1"/>
  <c r="G9" i="1" s="1"/>
  <c r="N17" i="1" l="1"/>
  <c r="M12" i="1"/>
  <c r="K14" i="1"/>
  <c r="M11" i="1"/>
  <c r="H8" i="1"/>
  <c r="L8" i="1"/>
  <c r="K11" i="1"/>
  <c r="I11" i="1"/>
  <c r="K9" i="1"/>
  <c r="G13" i="1"/>
  <c r="G14" i="1"/>
  <c r="M9" i="1"/>
  <c r="I15" i="1"/>
  <c r="G12" i="1"/>
  <c r="I12" i="1"/>
  <c r="G15" i="1"/>
  <c r="M13" i="1"/>
  <c r="K15" i="1"/>
  <c r="K13" i="1"/>
  <c r="N18" i="1"/>
  <c r="I9" i="1"/>
  <c r="I14" i="1"/>
  <c r="C16" i="1"/>
  <c r="G16" i="1" s="1"/>
  <c r="R10" i="1"/>
  <c r="Q18" i="1"/>
  <c r="O18" i="1"/>
  <c r="P18" i="1"/>
  <c r="Q17" i="1"/>
  <c r="P17" i="1"/>
  <c r="O17" i="1"/>
  <c r="Q16" i="1"/>
  <c r="O16" i="1"/>
  <c r="Q10" i="1"/>
  <c r="J8" i="1"/>
  <c r="O10" i="1"/>
  <c r="R17" i="1"/>
  <c r="N16" i="1"/>
  <c r="P16" i="1"/>
  <c r="R18" i="1"/>
  <c r="C10" i="1"/>
  <c r="C8" i="1" s="1"/>
  <c r="G8" i="1" s="1"/>
  <c r="C18" i="1"/>
  <c r="K18" i="1" s="1"/>
  <c r="C17" i="1"/>
  <c r="G17" i="1" s="1"/>
  <c r="N10" i="1"/>
  <c r="P10" i="1"/>
  <c r="R16" i="1"/>
  <c r="K8" i="1" l="1"/>
  <c r="I10" i="1"/>
  <c r="M16" i="1"/>
  <c r="G18" i="1"/>
  <c r="M8" i="1"/>
  <c r="I18" i="1"/>
  <c r="K16" i="1"/>
  <c r="M18" i="1"/>
  <c r="M10" i="1"/>
  <c r="I17" i="1"/>
  <c r="K17" i="1"/>
  <c r="R8" i="1"/>
  <c r="M17" i="1"/>
  <c r="G10" i="1"/>
  <c r="I8" i="1"/>
  <c r="I16" i="1"/>
  <c r="K10" i="1"/>
  <c r="Q8" i="1"/>
  <c r="O8" i="1"/>
  <c r="P8" i="1"/>
  <c r="N8" i="1"/>
</calcChain>
</file>

<file path=xl/sharedStrings.xml><?xml version="1.0" encoding="utf-8"?>
<sst xmlns="http://schemas.openxmlformats.org/spreadsheetml/2006/main" count="66" uniqueCount="61">
  <si>
    <t>地域</t>
    <rPh sb="0" eb="2">
      <t>チイキ</t>
    </rPh>
    <phoneticPr fontId="2"/>
  </si>
  <si>
    <t>推計世帯数</t>
    <rPh sb="0" eb="2">
      <t>スイケイ</t>
    </rPh>
    <rPh sb="2" eb="5">
      <t>セタイスウ</t>
    </rPh>
    <phoneticPr fontId="2"/>
  </si>
  <si>
    <t>推計人口</t>
    <rPh sb="0" eb="2">
      <t>スイケイ</t>
    </rPh>
    <rPh sb="2" eb="4">
      <t>ジンコウ</t>
    </rPh>
    <phoneticPr fontId="2"/>
  </si>
  <si>
    <t>年齢別（3区分）人口</t>
    <rPh sb="0" eb="3">
      <t>ネンレイベツ</t>
    </rPh>
    <rPh sb="5" eb="7">
      <t>クブン</t>
    </rPh>
    <rPh sb="8" eb="10">
      <t>ジンコウ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</si>
  <si>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</si>
  <si>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</si>
  <si>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</si>
  <si>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</si>
  <si>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</si>
  <si>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（0～14歳）</t>
    <rPh sb="5" eb="6">
      <t>サイ</t>
    </rPh>
    <phoneticPr fontId="2"/>
  </si>
  <si>
    <t>（15～64歳）</t>
    <rPh sb="6" eb="7">
      <t>サイ</t>
    </rPh>
    <phoneticPr fontId="2"/>
  </si>
  <si>
    <t>実数</t>
    <rPh sb="0" eb="2">
      <t>ジッスウ</t>
    </rPh>
    <phoneticPr fontId="2"/>
  </si>
  <si>
    <t>構成比</t>
    <rPh sb="0" eb="3">
      <t>コウセイヒ</t>
    </rPh>
    <phoneticPr fontId="2"/>
  </si>
  <si>
    <t>県計</t>
    <rPh sb="0" eb="2">
      <t>ケンケイ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</si>
  <si>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</si>
  <si>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</si>
  <si>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岩美郡</t>
    <rPh sb="0" eb="3">
      <t>イワミグン</t>
    </rPh>
    <phoneticPr fontId="2"/>
  </si>
  <si>
    <t>八頭郡</t>
    <rPh sb="0" eb="3">
      <t>ヤズグン</t>
    </rPh>
    <phoneticPr fontId="2"/>
  </si>
  <si>
    <t>東伯郡</t>
    <rPh sb="0" eb="3">
      <t>トウハクグン</t>
    </rPh>
    <phoneticPr fontId="2"/>
  </si>
  <si>
    <t>西伯郡</t>
    <rPh sb="0" eb="3">
      <t>サイハクグン</t>
    </rPh>
    <phoneticPr fontId="2"/>
  </si>
  <si>
    <t>日野郡</t>
    <rPh sb="0" eb="3">
      <t>ヒノグン</t>
    </rPh>
    <phoneticPr fontId="2"/>
  </si>
  <si>
    <t>東部地区</t>
    <rPh sb="0" eb="2">
      <t>トウブ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</si>
  <si>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</si>
  <si>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西部地区</t>
    <rPh sb="0" eb="2">
      <t>セイブ</t>
    </rPh>
    <rPh sb="2" eb="4">
      <t>チク</t>
    </rPh>
    <phoneticPr fontId="2"/>
  </si>
  <si>
    <t>鳥取市</t>
    <rPh sb="0" eb="3">
      <t>トットリシ</t>
    </rPh>
    <phoneticPr fontId="2"/>
  </si>
  <si>
    <t>米子市</t>
    <rPh sb="0" eb="3">
      <t>ヨナゴシ</t>
    </rPh>
    <phoneticPr fontId="2"/>
  </si>
  <si>
    <t>倉吉市</t>
    <rPh sb="0" eb="3">
      <t>クラヨシシ</t>
    </rPh>
    <phoneticPr fontId="2"/>
  </si>
  <si>
    <t>境港市</t>
    <rPh sb="0" eb="3">
      <t>サカイミナトシ</t>
    </rPh>
    <phoneticPr fontId="2"/>
  </si>
  <si>
    <t>岩美町</t>
    <rPh sb="0" eb="3">
      <t>イワミチョウ</t>
    </rPh>
    <phoneticPr fontId="2"/>
  </si>
  <si>
    <t>若桜町</t>
    <rPh sb="0" eb="3">
      <t>ワカサチョウ</t>
    </rPh>
    <phoneticPr fontId="2"/>
  </si>
  <si>
    <t>智頭町</t>
    <rPh sb="0" eb="3">
      <t>チヅチョウ</t>
    </rPh>
    <phoneticPr fontId="2"/>
  </si>
  <si>
    <t>八頭町</t>
    <rPh sb="0" eb="3">
      <t>ヤズチョウ</t>
    </rPh>
    <phoneticPr fontId="2"/>
  </si>
  <si>
    <t>三朝町</t>
    <rPh sb="0" eb="3">
      <t>ミササチョウ</t>
    </rPh>
    <phoneticPr fontId="2"/>
  </si>
  <si>
    <t>湯梨浜町</t>
    <rPh sb="0" eb="4">
      <t>ユリハマチョウ</t>
    </rPh>
    <phoneticPr fontId="2"/>
  </si>
  <si>
    <t>琴浦町</t>
    <rPh sb="0" eb="3">
      <t>コトウラチョウ</t>
    </rPh>
    <phoneticPr fontId="2"/>
  </si>
  <si>
    <t>北栄町</t>
    <rPh sb="0" eb="3">
      <t>ホクエイチョウ</t>
    </rPh>
    <phoneticPr fontId="2"/>
  </si>
  <si>
    <t>日吉津村</t>
    <rPh sb="0" eb="4">
      <t>ヒエヅソン</t>
    </rPh>
    <phoneticPr fontId="2"/>
  </si>
  <si>
    <t>大山町</t>
    <rPh sb="0" eb="3">
      <t>ダイセンチョウ</t>
    </rPh>
    <phoneticPr fontId="2"/>
  </si>
  <si>
    <t>南部町</t>
    <rPh sb="0" eb="3">
      <t>ナンブチョウ</t>
    </rPh>
    <phoneticPr fontId="2"/>
  </si>
  <si>
    <t>伯耆町</t>
    <rPh sb="0" eb="3">
      <t>ホウキチョウ</t>
    </rPh>
    <phoneticPr fontId="2"/>
  </si>
  <si>
    <t>日南町</t>
    <rPh sb="0" eb="3">
      <t>ニチナンチョウ</t>
    </rPh>
    <phoneticPr fontId="2"/>
  </si>
  <si>
    <t>日野町</t>
    <rPh sb="0" eb="3">
      <t>ヒノチョウ</t>
    </rPh>
    <phoneticPr fontId="2"/>
  </si>
  <si>
    <t>江府町</t>
    <rPh sb="0" eb="3">
      <t>コウフチョウ</t>
    </rPh>
    <phoneticPr fontId="2"/>
  </si>
  <si>
    <t>構成比</t>
    <rPh sb="0" eb="3">
      <t>コウセイヒ</t>
    </rPh>
    <phoneticPr fontId="1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</si>
  <si>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2"/>
  </si>
  <si>
    <t>うち75歳以上</t>
    <rPh sb="4" eb="5">
      <t>サイ</t>
    </rPh>
    <rPh sb="5" eb="7">
      <t>イジョウ</t>
    </rPh>
    <phoneticPr fontId="1"/>
  </si>
  <si>
    <t>実数</t>
    <rPh sb="0" eb="2">
      <t>ジッスウ</t>
    </rPh>
    <phoneticPr fontId="1"/>
  </si>
  <si>
    <t>年齢構成指数</t>
    <rPh sb="0" eb="2">
      <t>ネンレイ</t>
    </rPh>
    <rPh sb="2" eb="4">
      <t>コウセイ</t>
    </rPh>
    <rPh sb="4" eb="6">
      <t>シスウ</t>
    </rPh>
    <phoneticPr fontId="1"/>
  </si>
  <si>
    <t>年少人口指数</t>
    <rPh sb="0" eb="2">
      <t>ネンショウ</t>
    </rPh>
    <rPh sb="2" eb="4">
      <t>ジンコウ</t>
    </rPh>
    <rPh sb="4" eb="6">
      <t>シスウ</t>
    </rPh>
    <phoneticPr fontId="1"/>
  </si>
  <si>
    <t>老年人口指数</t>
    <rPh sb="0" eb="2">
      <t>ロウネン</t>
    </rPh>
    <rPh sb="2" eb="4">
      <t>ジンコウ</t>
    </rPh>
    <rPh sb="4" eb="6">
      <t>シスウ</t>
    </rPh>
    <phoneticPr fontId="1"/>
  </si>
  <si>
    <t>従属人口指数</t>
    <rPh sb="0" eb="2">
      <t>ジュウゾク</t>
    </rPh>
    <rPh sb="2" eb="4">
      <t>ジンコウ</t>
    </rPh>
    <rPh sb="4" eb="6">
      <t>シスウ</t>
    </rPh>
    <phoneticPr fontId="1"/>
  </si>
  <si>
    <t>老年化指数</t>
    <rPh sb="0" eb="3">
      <t>ロウネンカ</t>
    </rPh>
    <rPh sb="3" eb="5">
      <t>シスウ</t>
    </rPh>
    <phoneticPr fontId="1"/>
  </si>
  <si>
    <t>　【注】</t>
    <rPh sb="2" eb="3">
      <t>チュウ</t>
    </rPh>
    <phoneticPr fontId="1"/>
  </si>
  <si>
    <t>　　　年少人口指数　＝　年少人口　÷　生産年齢人口　×　１００</t>
    <rPh sb="3" eb="5">
      <t>ネンショウ</t>
    </rPh>
    <rPh sb="5" eb="7">
      <t>ジンコウ</t>
    </rPh>
    <rPh sb="7" eb="9">
      <t>シスウ</t>
    </rPh>
    <rPh sb="12" eb="14">
      <t>ネンショウ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</si>
  <si>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老年人口指数　＝　老年人口　÷　生産年齢人口　×　１００</t>
    <rPh sb="3" eb="5">
      <t>ロウネン</t>
    </rPh>
    <rPh sb="5" eb="7">
      <t>ジンコウ</t>
    </rPh>
    <rPh sb="7" eb="9">
      <t>シスウ</t>
    </rPh>
    <rPh sb="12" eb="14">
      <t>ロウネン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</si>
  <si>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従属人口指数　＝　（年少人口＋老年人口）　÷　生産年齢人口　×　１００</t>
    <rPh sb="3" eb="5">
      <t>ジュウゾク</t>
    </rPh>
    <rPh sb="5" eb="7">
      <t>ジンコウ</t>
    </rPh>
    <rPh sb="7" eb="9">
      <t>シスウ</t>
    </rPh>
    <rPh sb="13" eb="15">
      <t>ネンショウ</t>
    </rPh>
    <rPh sb="15" eb="17">
      <t>ジンコウ</t>
    </rPh>
    <rPh sb="18" eb="20">
      <t>ロウネン</t>
    </rPh>
    <rPh sb="20" eb="22">
      <t>ジンコウ</t>
    </rPh>
    <rPh sb="26" eb="28">
      <t>セイサン</t>
    </rPh>
    <rPh sb="28" eb="30">
      <t>ネンレイ</t>
    </rPh>
    <rPh sb="30" eb="32">
      <t>ジンコウ</t>
    </rPh>
    <phoneticPr fontId="1"/>
  </si>
  <si>
    <t>　　　老年化指数　＝　老年人口　÷　年少人口　×　１００</t>
    <rPh sb="3" eb="6">
      <t>ロウネンカ</t>
    </rPh>
    <rPh sb="6" eb="8">
      <t>シスウ</t>
    </rPh>
    <rPh sb="11" eb="13">
      <t>ロウネン</t>
    </rPh>
    <rPh sb="13" eb="15">
      <t>ジンコウ</t>
    </rPh>
    <rPh sb="18" eb="20">
      <t>ネンショウ</t>
    </rPh>
    <rPh sb="20" eb="22">
      <t>ジンコウ</t>
    </rPh>
    <phoneticPr fontId="1"/>
  </si>
  <si>
    <t>　２　少数第２位以下を四捨五入しているため、合計しても１００％にならない場合がある。</t>
    <rPh sb="3" eb="5">
      <t>ショウスウ</t>
    </rPh>
    <rPh sb="5" eb="6">
      <t>ダイ</t>
    </rPh>
    <rPh sb="7" eb="8">
      <t>イ</t>
    </rPh>
    <rPh sb="8" eb="10">
      <t>イカ</t>
    </rPh>
    <rPh sb="11" eb="15">
      <t>シシャゴニュウ</t>
    </rPh>
    <rPh sb="22" eb="24">
      <t>ゴウケイ</t>
    </rPh>
    <rPh sb="36" eb="38">
      <t>バアイ</t>
    </rPh>
    <phoneticPr fontId="1"/>
  </si>
  <si>
    <t>※１　推計世帯数及び推計人口総数は１日現在。</t>
    <rPh sb="3" eb="5">
      <t>スイケイ</t>
    </rPh>
    <rPh sb="5" eb="8">
      <t>セタイスウ</t>
    </rPh>
    <rPh sb="8" eb="9">
      <t>オヨ</t>
    </rPh>
    <rPh sb="10" eb="12">
      <t>スイケイ</t>
    </rPh>
    <rPh sb="12" eb="14">
      <t>ジンコウ</t>
    </rPh>
    <rPh sb="14" eb="16">
      <t>ソウスウ</t>
    </rPh>
    <rPh sb="18" eb="19">
      <t>ヒ</t>
    </rPh>
    <rPh sb="19" eb="21">
      <t>ゲンザイ</t>
    </rPh>
    <phoneticPr fontId="1"/>
  </si>
  <si>
    <t>第１０表　市町村別、男女別、３区分年齢別人口と世帯数</t>
    <rPh sb="0" eb="1">
      <t>ダイ</t>
    </rPh>
    <rPh sb="3" eb="4">
      <t>ヒョウ</t>
    </rPh>
    <rPh sb="5" eb="8">
      <t>シチョウソン</t>
    </rPh>
    <rPh sb="8" eb="9">
      <t>ベツ</t>
    </rPh>
    <rPh sb="10" eb="13">
      <t>ダンジョベツ</t>
    </rPh>
    <rPh sb="15" eb="17">
      <t>クブン</t>
    </rPh>
    <rPh sb="17" eb="20">
      <t>ネンレイベツ</t>
    </rPh>
    <rPh sb="20" eb="22">
      <t>ジンコウ</t>
    </rPh>
    <rPh sb="23" eb="26">
      <t>セタイスウ</t>
    </rPh>
    <phoneticPr fontId="2"/>
  </si>
  <si>
    <t>年齢不詳</t>
    <rPh sb="0" eb="4">
      <t>ネンレイフショウ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</si>
</sst>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_ "/>
    <numFmt numFmtId="178" formatCode="0.00_);[Red]\(0.00\)"/>
    <numFmt numFmtId="179" formatCode="0.0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176" fontId="0" fillId="0" borderId="4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0" fontId="4" fillId="0" borderId="13" xfId="0" applyFont="1" applyBorder="1">
      <alignment vertical="center"/>
    </xf>
    <xf numFmtId="178" fontId="0" fillId="0" borderId="1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4" xfId="0" applyNumberFormat="1" applyBorder="1">
      <alignment vertical="center"/>
    </xf>
    <xf numFmtId="179" fontId="0" fillId="0" borderId="10" xfId="0" applyNumberFormat="1" applyBorder="1">
      <alignment vertical="center"/>
    </xf>
    <xf numFmtId="179" fontId="0" fillId="0" borderId="2" xfId="0" applyNumberFormat="1" applyBorder="1">
      <alignment vertical="center"/>
    </xf>
    <xf numFmtId="179" fontId="0" fillId="0" borderId="3" xfId="0" applyNumberFormat="1" applyBorder="1">
      <alignment vertical="center"/>
    </xf>
    <xf numFmtId="179" fontId="0" fillId="0" borderId="14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18" xfId="0" applyNumberFormat="1" applyBorder="1">
      <alignment vertical="center"/>
    </xf>
    <xf numFmtId="179" fontId="0" fillId="0" borderId="6" xfId="0" applyNumberFormat="1" applyBorder="1">
      <alignment vertical="center"/>
    </xf>
    <xf numFmtId="179" fontId="0" fillId="0" borderId="19" xfId="0" applyNumberFormat="1" applyBorder="1">
      <alignment vertical="center"/>
    </xf>
    <xf numFmtId="179" fontId="0" fillId="0" borderId="20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21" xfId="0" applyNumberFormat="1" applyBorder="1">
      <alignment vertical="center"/>
    </xf>
    <xf numFmtId="179" fontId="0" fillId="0" borderId="22" xfId="0" applyNumberFormat="1" applyBorder="1">
      <alignment vertical="center"/>
    </xf>
    <xf numFmtId="179" fontId="0" fillId="0" borderId="8" xfId="0" applyNumberFormat="1" applyBorder="1">
      <alignment vertical="center"/>
    </xf>
    <xf numFmtId="179" fontId="0" fillId="0" borderId="23" xfId="0" applyNumberFormat="1" applyBorder="1">
      <alignment vertical="center"/>
    </xf>
    <xf numFmtId="179" fontId="0" fillId="0" borderId="24" xfId="0" applyNumberFormat="1" applyBorder="1">
      <alignment vertical="center"/>
    </xf>
    <xf numFmtId="179" fontId="0" fillId="0" borderId="12" xfId="0" applyNumberFormat="1" applyBorder="1">
      <alignment vertical="center"/>
    </xf>
    <xf numFmtId="179" fontId="0" fillId="0" borderId="25" xfId="0" applyNumberFormat="1" applyBorder="1">
      <alignment vertical="center"/>
    </xf>
    <xf numFmtId="179" fontId="0" fillId="0" borderId="15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17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view="pageBreakPreview" zoomScaleNormal="100" zoomScaleSheetLayoutView="100" workbookViewId="0">
      <selection activeCell="T16" sqref="T16:T18"/>
    </sheetView>
  </sheetViews>
  <sheetFormatPr defaultRowHeight="13.5" x14ac:dyDescent="0.15"/>
  <cols>
    <col min="1" max="6" width="8.625" customWidth="1"/>
    <col min="7" max="7" width="6.625" customWidth="1"/>
    <col min="8" max="8" width="8.625" customWidth="1"/>
    <col min="9" max="9" width="6.625" customWidth="1"/>
    <col min="10" max="12" width="8.625" customWidth="1"/>
    <col min="13" max="13" width="6.625" customWidth="1"/>
    <col min="19" max="19" width="5.625" customWidth="1"/>
  </cols>
  <sheetData>
    <row r="1" spans="1:20" x14ac:dyDescent="0.15">
      <c r="G1" s="1"/>
    </row>
    <row r="2" spans="1:20" x14ac:dyDescent="0.15">
      <c r="A2" t="s">
        <v>59</v>
      </c>
    </row>
    <row r="4" spans="1:20" x14ac:dyDescent="0.15">
      <c r="A4" s="69" t="s">
        <v>0</v>
      </c>
      <c r="B4" s="72" t="s">
        <v>1</v>
      </c>
      <c r="C4" s="65" t="s">
        <v>2</v>
      </c>
      <c r="D4" s="69"/>
      <c r="E4" s="69"/>
      <c r="F4" s="75" t="s">
        <v>3</v>
      </c>
      <c r="G4" s="76"/>
      <c r="H4" s="76"/>
      <c r="I4" s="76"/>
      <c r="J4" s="76"/>
      <c r="K4" s="76"/>
      <c r="L4" s="76"/>
      <c r="M4" s="77"/>
      <c r="N4" s="64" t="s">
        <v>47</v>
      </c>
      <c r="O4" s="66"/>
      <c r="P4" s="66"/>
      <c r="Q4" s="66"/>
      <c r="R4" s="65"/>
    </row>
    <row r="5" spans="1:20" ht="13.5" customHeight="1" x14ac:dyDescent="0.15">
      <c r="A5" s="70"/>
      <c r="B5" s="73"/>
      <c r="C5" s="2"/>
      <c r="D5" s="2"/>
      <c r="E5" s="2"/>
      <c r="F5" s="64" t="s">
        <v>4</v>
      </c>
      <c r="G5" s="65"/>
      <c r="H5" s="64" t="s">
        <v>5</v>
      </c>
      <c r="I5" s="65"/>
      <c r="J5" s="64" t="s">
        <v>44</v>
      </c>
      <c r="K5" s="66"/>
      <c r="L5" s="66"/>
      <c r="M5" s="65"/>
      <c r="N5" s="72" t="s">
        <v>48</v>
      </c>
      <c r="O5" s="72" t="s">
        <v>49</v>
      </c>
      <c r="P5" s="72" t="s">
        <v>50</v>
      </c>
      <c r="Q5" s="28" t="s">
        <v>51</v>
      </c>
      <c r="R5" s="26"/>
    </row>
    <row r="6" spans="1:20" ht="13.5" customHeight="1" x14ac:dyDescent="0.15">
      <c r="A6" s="70"/>
      <c r="B6" s="73"/>
      <c r="C6" s="3" t="s">
        <v>6</v>
      </c>
      <c r="D6" s="3" t="s">
        <v>7</v>
      </c>
      <c r="E6" s="3" t="s">
        <v>8</v>
      </c>
      <c r="F6" s="67" t="s">
        <v>9</v>
      </c>
      <c r="G6" s="68"/>
      <c r="H6" s="67" t="s">
        <v>10</v>
      </c>
      <c r="I6" s="68"/>
      <c r="J6" s="24"/>
      <c r="K6" s="25"/>
      <c r="L6" s="75" t="s">
        <v>45</v>
      </c>
      <c r="M6" s="77"/>
      <c r="N6" s="73"/>
      <c r="O6" s="73"/>
      <c r="P6" s="73"/>
      <c r="Q6" s="29"/>
      <c r="R6" s="72" t="s">
        <v>45</v>
      </c>
    </row>
    <row r="7" spans="1:20" x14ac:dyDescent="0.15">
      <c r="A7" s="71"/>
      <c r="B7" s="74"/>
      <c r="C7" s="4"/>
      <c r="D7" s="3"/>
      <c r="E7" s="3"/>
      <c r="F7" s="5" t="s">
        <v>11</v>
      </c>
      <c r="G7" s="5" t="s">
        <v>12</v>
      </c>
      <c r="H7" s="5" t="s">
        <v>11</v>
      </c>
      <c r="I7" s="5" t="s">
        <v>12</v>
      </c>
      <c r="J7" s="5" t="s">
        <v>11</v>
      </c>
      <c r="K7" s="5" t="s">
        <v>43</v>
      </c>
      <c r="L7" s="5" t="s">
        <v>46</v>
      </c>
      <c r="M7" s="5" t="s">
        <v>12</v>
      </c>
      <c r="N7" s="74"/>
      <c r="O7" s="74"/>
      <c r="P7" s="74"/>
      <c r="Q7" s="30"/>
      <c r="R7" s="74"/>
      <c r="T7" t="s">
        <v>60</v>
      </c>
    </row>
    <row r="8" spans="1:20" ht="18" customHeight="1" x14ac:dyDescent="0.15">
      <c r="A8" s="6" t="s">
        <v>13</v>
      </c>
      <c r="B8" s="7">
        <f>B9+B10</f>
        <v>220152</v>
      </c>
      <c r="C8" s="7">
        <f>C9+C10</f>
        <v>555899</v>
      </c>
      <c r="D8" s="7">
        <f>D9+D10</f>
        <v>265799</v>
      </c>
      <c r="E8" s="7">
        <f>E9+E10</f>
        <v>290100</v>
      </c>
      <c r="F8" s="7">
        <f>F9+F10</f>
        <v>69231</v>
      </c>
      <c r="G8" s="36">
        <f>F8/(C8-T8)*100</f>
        <v>12.552399118099272</v>
      </c>
      <c r="H8" s="7">
        <f>H9+H10</f>
        <v>305265</v>
      </c>
      <c r="I8" s="36">
        <f>H8/(C8-T8)*100</f>
        <v>55.348154970845052</v>
      </c>
      <c r="J8" s="7">
        <f>J9+J10</f>
        <v>177040</v>
      </c>
      <c r="K8" s="36">
        <f>J8/(C8-T8)*100</f>
        <v>32.099445911055668</v>
      </c>
      <c r="L8" s="7">
        <f>L9+L10</f>
        <v>93568</v>
      </c>
      <c r="M8" s="36">
        <f>L8/(C8-T8)*100</f>
        <v>16.964985059905427</v>
      </c>
      <c r="N8" s="43">
        <f>F8/H8*100</f>
        <v>22.678983833718245</v>
      </c>
      <c r="O8" s="44">
        <f>J8/H8*100</f>
        <v>57.995512096047698</v>
      </c>
      <c r="P8" s="44">
        <f>(F8+J8)/H8*100</f>
        <v>80.674495929765939</v>
      </c>
      <c r="Q8" s="44">
        <f>J8/F8*100</f>
        <v>255.723592032471</v>
      </c>
      <c r="R8" s="45">
        <f>L8/F8*100</f>
        <v>135.15332726668689</v>
      </c>
      <c r="T8">
        <f>T9+T10</f>
        <v>4363</v>
      </c>
    </row>
    <row r="9" spans="1:20" ht="18" customHeight="1" x14ac:dyDescent="0.15">
      <c r="A9" s="8" t="s">
        <v>14</v>
      </c>
      <c r="B9" s="10">
        <f>B19+B20+B21+B22</f>
        <v>170733</v>
      </c>
      <c r="C9" s="10">
        <f>C19+C20+C21+C22</f>
        <v>416318</v>
      </c>
      <c r="D9" s="10">
        <f>D19+D20+D21+D22</f>
        <v>199746</v>
      </c>
      <c r="E9" s="10">
        <f>E19+E20+E21+E22</f>
        <v>216572</v>
      </c>
      <c r="F9" s="10">
        <f>F19+F20+F21+F22</f>
        <v>53182</v>
      </c>
      <c r="G9" s="37">
        <f t="shared" ref="G9:G37" si="0">F9/(C9-T9)*100</f>
        <v>12.906247573192514</v>
      </c>
      <c r="H9" s="10">
        <f>H19+H20+H21+H22</f>
        <v>234722</v>
      </c>
      <c r="I9" s="37">
        <f t="shared" ref="I9:I37" si="1">H9/(C9-T9)*100</f>
        <v>56.962510677952935</v>
      </c>
      <c r="J9" s="10">
        <f>J19+J20+J21+J22</f>
        <v>124160</v>
      </c>
      <c r="K9" s="37">
        <f t="shared" ref="K9:K37" si="2">J9/(C9-T9)*100</f>
        <v>30.131241748854549</v>
      </c>
      <c r="L9" s="10">
        <f>L19+L20+L21+L22</f>
        <v>64756</v>
      </c>
      <c r="M9" s="37">
        <f t="shared" ref="M9:M37" si="3">L9/(C9-T9)*100</f>
        <v>15.715034557738603</v>
      </c>
      <c r="N9" s="46">
        <f t="shared" ref="N9:N37" si="4">F9/H9*100</f>
        <v>22.65744156917545</v>
      </c>
      <c r="O9" s="47">
        <f t="shared" ref="O9:O37" si="5">J9/H9*100</f>
        <v>52.896618126975739</v>
      </c>
      <c r="P9" s="47">
        <f t="shared" ref="P9:P37" si="6">(F9+J9)/H9*100</f>
        <v>75.554059696151185</v>
      </c>
      <c r="Q9" s="47">
        <f t="shared" ref="Q9:Q37" si="7">J9/F9*100</f>
        <v>233.46244970102666</v>
      </c>
      <c r="R9" s="48">
        <f t="shared" ref="R9:R37" si="8">L9/F9*100</f>
        <v>121.7630025196495</v>
      </c>
      <c r="T9">
        <f>SUM(T19:T22)</f>
        <v>4254</v>
      </c>
    </row>
    <row r="10" spans="1:20" ht="18" customHeight="1" x14ac:dyDescent="0.15">
      <c r="A10" s="11" t="s">
        <v>15</v>
      </c>
      <c r="B10" s="13">
        <f>B11+B12+B13+B14+B15</f>
        <v>49419</v>
      </c>
      <c r="C10" s="13">
        <f>C11+C12+C13+C14+C15</f>
        <v>139581</v>
      </c>
      <c r="D10" s="13">
        <f>D11+D12+D13+D14+D15</f>
        <v>66053</v>
      </c>
      <c r="E10" s="13">
        <f>E11+E12+E13+E14+E15</f>
        <v>73528</v>
      </c>
      <c r="F10" s="13">
        <f>F11+F12+F13+F14+F15</f>
        <v>16049</v>
      </c>
      <c r="G10" s="38">
        <f t="shared" si="0"/>
        <v>11.506969140759436</v>
      </c>
      <c r="H10" s="13">
        <f>H11+H12+H13+H14+H15</f>
        <v>70543</v>
      </c>
      <c r="I10" s="38">
        <f t="shared" si="1"/>
        <v>50.578610760582762</v>
      </c>
      <c r="J10" s="13">
        <f>J11+J12+J13+J14+J15</f>
        <v>52880</v>
      </c>
      <c r="K10" s="38">
        <f>J10/(C10-T10)*100</f>
        <v>37.9144200986578</v>
      </c>
      <c r="L10" s="13">
        <f>L11+L12+L13+L14+L15</f>
        <v>28812</v>
      </c>
      <c r="M10" s="38">
        <f t="shared" si="3"/>
        <v>20.657909831364002</v>
      </c>
      <c r="N10" s="49">
        <f t="shared" si="4"/>
        <v>22.750662716357397</v>
      </c>
      <c r="O10" s="50">
        <f t="shared" si="5"/>
        <v>74.961371078632894</v>
      </c>
      <c r="P10" s="50">
        <f t="shared" si="6"/>
        <v>97.71203379499029</v>
      </c>
      <c r="Q10" s="50">
        <f t="shared" si="7"/>
        <v>329.49093401458038</v>
      </c>
      <c r="R10" s="51">
        <f t="shared" si="8"/>
        <v>179.5252040625584</v>
      </c>
      <c r="T10">
        <f>SUM(T11:T15)</f>
        <v>109</v>
      </c>
    </row>
    <row r="11" spans="1:20" ht="18" customHeight="1" x14ac:dyDescent="0.15">
      <c r="A11" s="8" t="s">
        <v>16</v>
      </c>
      <c r="B11" s="10">
        <f>B23</f>
        <v>4037</v>
      </c>
      <c r="C11" s="10">
        <f>C23</f>
        <v>10927</v>
      </c>
      <c r="D11" s="10">
        <f>D23</f>
        <v>5202</v>
      </c>
      <c r="E11" s="10">
        <f>E23</f>
        <v>5725</v>
      </c>
      <c r="F11" s="10">
        <f>F23</f>
        <v>1178</v>
      </c>
      <c r="G11" s="39">
        <f t="shared" si="0"/>
        <v>10.781621819513088</v>
      </c>
      <c r="H11" s="10">
        <f>H23</f>
        <v>5701</v>
      </c>
      <c r="I11" s="39">
        <f t="shared" si="1"/>
        <v>52.178290316675827</v>
      </c>
      <c r="J11" s="10">
        <f>J23</f>
        <v>4047</v>
      </c>
      <c r="K11" s="39">
        <f t="shared" si="2"/>
        <v>37.040087863811095</v>
      </c>
      <c r="L11" s="10">
        <f>L23</f>
        <v>2169</v>
      </c>
      <c r="M11" s="39">
        <f t="shared" si="3"/>
        <v>19.851729818780889</v>
      </c>
      <c r="N11" s="52">
        <f t="shared" si="4"/>
        <v>20.663041571654094</v>
      </c>
      <c r="O11" s="53">
        <f t="shared" si="5"/>
        <v>70.987546044553582</v>
      </c>
      <c r="P11" s="53">
        <f t="shared" si="6"/>
        <v>91.650587616207673</v>
      </c>
      <c r="Q11" s="53">
        <f t="shared" si="7"/>
        <v>343.54838709677421</v>
      </c>
      <c r="R11" s="54">
        <f t="shared" si="8"/>
        <v>184.12563667232598</v>
      </c>
      <c r="T11">
        <f>T23</f>
        <v>1</v>
      </c>
    </row>
    <row r="12" spans="1:20" ht="18" customHeight="1" x14ac:dyDescent="0.15">
      <c r="A12" s="15" t="s">
        <v>17</v>
      </c>
      <c r="B12" s="17">
        <f>B24+B25+B26</f>
        <v>9076</v>
      </c>
      <c r="C12" s="17">
        <f>C24+C25+C26</f>
        <v>25471</v>
      </c>
      <c r="D12" s="17">
        <f>D24+D25+D26</f>
        <v>12060</v>
      </c>
      <c r="E12" s="17">
        <f>E24+E25+E26</f>
        <v>13411</v>
      </c>
      <c r="F12" s="17">
        <f>F24+F25+F26</f>
        <v>2690</v>
      </c>
      <c r="G12" s="40">
        <f t="shared" si="0"/>
        <v>10.56476317649831</v>
      </c>
      <c r="H12" s="17">
        <f>H24+H25+H26</f>
        <v>12888</v>
      </c>
      <c r="I12" s="40">
        <f t="shared" si="1"/>
        <v>50.616605137067005</v>
      </c>
      <c r="J12" s="17">
        <f>J24+J25+J26</f>
        <v>9884</v>
      </c>
      <c r="K12" s="40">
        <f t="shared" si="2"/>
        <v>38.818631686434685</v>
      </c>
      <c r="L12" s="17">
        <f>L24+L25+L26</f>
        <v>5424</v>
      </c>
      <c r="M12" s="40">
        <f t="shared" si="3"/>
        <v>21.302332888225592</v>
      </c>
      <c r="N12" s="55">
        <f t="shared" si="4"/>
        <v>20.872129112352575</v>
      </c>
      <c r="O12" s="56">
        <f t="shared" si="5"/>
        <v>76.691495965238985</v>
      </c>
      <c r="P12" s="56">
        <f t="shared" si="6"/>
        <v>97.563625077591553</v>
      </c>
      <c r="Q12" s="56">
        <f t="shared" si="7"/>
        <v>367.43494423791822</v>
      </c>
      <c r="R12" s="57">
        <f t="shared" si="8"/>
        <v>201.63568773234201</v>
      </c>
      <c r="T12">
        <f>SUM(T24:T26)</f>
        <v>9</v>
      </c>
    </row>
    <row r="13" spans="1:20" ht="18" customHeight="1" x14ac:dyDescent="0.15">
      <c r="A13" s="15" t="s">
        <v>18</v>
      </c>
      <c r="B13" s="17">
        <f>B27+B28+B29+B30</f>
        <v>18635</v>
      </c>
      <c r="C13" s="17">
        <f>C27+C28+C29+C30</f>
        <v>53012</v>
      </c>
      <c r="D13" s="17">
        <f>D27+D28+D29+D30</f>
        <v>25108</v>
      </c>
      <c r="E13" s="17">
        <f>E27+E28+E29+E30</f>
        <v>27904</v>
      </c>
      <c r="F13" s="17">
        <f>F27+F28+F29+F30</f>
        <v>6759</v>
      </c>
      <c r="G13" s="40">
        <f t="shared" si="0"/>
        <v>12.768489657126663</v>
      </c>
      <c r="H13" s="17">
        <f>H27+H28+H29+H30</f>
        <v>27650</v>
      </c>
      <c r="I13" s="40">
        <f t="shared" si="1"/>
        <v>52.233871729479553</v>
      </c>
      <c r="J13" s="17">
        <f>J27+J28+J29+J30</f>
        <v>18526</v>
      </c>
      <c r="K13" s="40">
        <f t="shared" si="2"/>
        <v>34.997638613393782</v>
      </c>
      <c r="L13" s="17">
        <f>L27+L28+L29+L30</f>
        <v>9848</v>
      </c>
      <c r="M13" s="40">
        <f t="shared" si="3"/>
        <v>18.603948238405589</v>
      </c>
      <c r="N13" s="55">
        <f t="shared" si="4"/>
        <v>24.44484629294756</v>
      </c>
      <c r="O13" s="56">
        <f t="shared" si="5"/>
        <v>67.001808318264011</v>
      </c>
      <c r="P13" s="56">
        <f t="shared" si="6"/>
        <v>91.446654611211571</v>
      </c>
      <c r="Q13" s="56">
        <f t="shared" si="7"/>
        <v>274.09380085811512</v>
      </c>
      <c r="R13" s="57">
        <f t="shared" si="8"/>
        <v>145.70202692706022</v>
      </c>
      <c r="T13">
        <f>SUM(T27:T30)</f>
        <v>77</v>
      </c>
    </row>
    <row r="14" spans="1:20" ht="18" customHeight="1" x14ac:dyDescent="0.15">
      <c r="A14" s="15" t="s">
        <v>19</v>
      </c>
      <c r="B14" s="17">
        <f>B31+B32+B33+B34</f>
        <v>13723</v>
      </c>
      <c r="C14" s="17">
        <f>C31+C32+C33+C34</f>
        <v>40347</v>
      </c>
      <c r="D14" s="17">
        <f>D31+D32+D33+D34</f>
        <v>19114</v>
      </c>
      <c r="E14" s="17">
        <f>E31+E32+E33+E34</f>
        <v>21233</v>
      </c>
      <c r="F14" s="17">
        <f>F31+F32+F33+F34</f>
        <v>4730</v>
      </c>
      <c r="G14" s="40">
        <f t="shared" si="0"/>
        <v>11.729696218226907</v>
      </c>
      <c r="H14" s="17">
        <f>H31+H32+H33+H34</f>
        <v>20161</v>
      </c>
      <c r="I14" s="40">
        <f t="shared" si="1"/>
        <v>49.996280223186609</v>
      </c>
      <c r="J14" s="17">
        <f>J31+J32+J33+J34</f>
        <v>15434</v>
      </c>
      <c r="K14" s="40">
        <f t="shared" si="2"/>
        <v>38.274023558586485</v>
      </c>
      <c r="L14" s="17">
        <f>L31+L32+L33+L34</f>
        <v>8240</v>
      </c>
      <c r="M14" s="40">
        <f t="shared" si="3"/>
        <v>20.433973961562309</v>
      </c>
      <c r="N14" s="55">
        <f t="shared" si="4"/>
        <v>23.4611378403849</v>
      </c>
      <c r="O14" s="56">
        <f t="shared" si="5"/>
        <v>76.553742373890188</v>
      </c>
      <c r="P14" s="56">
        <f t="shared" si="6"/>
        <v>100.0148802142751</v>
      </c>
      <c r="Q14" s="56">
        <f t="shared" si="7"/>
        <v>326.30021141649047</v>
      </c>
      <c r="R14" s="57">
        <f t="shared" si="8"/>
        <v>174.20718816067654</v>
      </c>
      <c r="T14">
        <f>SUM(T31:T34)</f>
        <v>22</v>
      </c>
    </row>
    <row r="15" spans="1:20" ht="18" customHeight="1" x14ac:dyDescent="0.15">
      <c r="A15" s="11" t="s">
        <v>20</v>
      </c>
      <c r="B15" s="13">
        <f>B35+B36+B37</f>
        <v>3948</v>
      </c>
      <c r="C15" s="13">
        <f>C35+C36+C37</f>
        <v>9824</v>
      </c>
      <c r="D15" s="13">
        <f>D35+D36+D37</f>
        <v>4569</v>
      </c>
      <c r="E15" s="13">
        <f>E35+E36+E37</f>
        <v>5255</v>
      </c>
      <c r="F15" s="13">
        <f>F35+F36+F37</f>
        <v>692</v>
      </c>
      <c r="G15" s="41">
        <f t="shared" si="0"/>
        <v>7.0439739413680789</v>
      </c>
      <c r="H15" s="13">
        <f>H35+H36+H37</f>
        <v>4143</v>
      </c>
      <c r="I15" s="41">
        <f t="shared" si="1"/>
        <v>42.17223127035831</v>
      </c>
      <c r="J15" s="13">
        <f>J35+J36+J37</f>
        <v>4989</v>
      </c>
      <c r="K15" s="41">
        <f t="shared" si="2"/>
        <v>50.783794788273617</v>
      </c>
      <c r="L15" s="13">
        <f>L35+L36+L37</f>
        <v>3131</v>
      </c>
      <c r="M15" s="41">
        <f t="shared" si="3"/>
        <v>31.870928338762216</v>
      </c>
      <c r="N15" s="43">
        <f t="shared" si="4"/>
        <v>16.702872314747768</v>
      </c>
      <c r="O15" s="44">
        <f t="shared" si="5"/>
        <v>120.41998551774076</v>
      </c>
      <c r="P15" s="44">
        <f t="shared" si="6"/>
        <v>137.12285783248853</v>
      </c>
      <c r="Q15" s="44">
        <f t="shared" si="7"/>
        <v>720.95375722543361</v>
      </c>
      <c r="R15" s="45">
        <f t="shared" si="8"/>
        <v>452.45664739884398</v>
      </c>
      <c r="T15">
        <f>SUM(T35:T37)</f>
        <v>0</v>
      </c>
    </row>
    <row r="16" spans="1:20" ht="18" customHeight="1" x14ac:dyDescent="0.15">
      <c r="A16" s="8" t="s">
        <v>21</v>
      </c>
      <c r="B16" s="10">
        <f>B11+B12+B19</f>
        <v>90519</v>
      </c>
      <c r="C16" s="10">
        <f>C11+C12+C19</f>
        <v>225219</v>
      </c>
      <c r="D16" s="10">
        <f>D11+D12+D19</f>
        <v>109057</v>
      </c>
      <c r="E16" s="10">
        <f>E11+E12+E19</f>
        <v>116162</v>
      </c>
      <c r="F16" s="10">
        <f>F11+F12+F19</f>
        <v>27895</v>
      </c>
      <c r="G16" s="37">
        <f t="shared" si="0"/>
        <v>12.492218953062933</v>
      </c>
      <c r="H16" s="10">
        <f>H11+H12+H19</f>
        <v>126868</v>
      </c>
      <c r="I16" s="37">
        <f t="shared" si="1"/>
        <v>56.815301456791126</v>
      </c>
      <c r="J16" s="10">
        <f>J11+J12+J19</f>
        <v>68536</v>
      </c>
      <c r="K16" s="37">
        <f t="shared" si="2"/>
        <v>30.69247959014595</v>
      </c>
      <c r="L16" s="10">
        <f>L11+L12+L19</f>
        <v>35552</v>
      </c>
      <c r="M16" s="37">
        <f t="shared" si="3"/>
        <v>15.92125356584669</v>
      </c>
      <c r="N16" s="46">
        <f t="shared" si="4"/>
        <v>21.987419995585963</v>
      </c>
      <c r="O16" s="47">
        <f t="shared" si="5"/>
        <v>54.021502664186393</v>
      </c>
      <c r="P16" s="47">
        <f t="shared" si="6"/>
        <v>76.008922659772367</v>
      </c>
      <c r="Q16" s="47">
        <f t="shared" si="7"/>
        <v>245.69277648324069</v>
      </c>
      <c r="R16" s="48">
        <f t="shared" si="8"/>
        <v>127.44936368524826</v>
      </c>
      <c r="T16">
        <f>T19+T11+T12</f>
        <v>1920</v>
      </c>
    </row>
    <row r="17" spans="1:20" ht="18" customHeight="1" x14ac:dyDescent="0.15">
      <c r="A17" s="15" t="s">
        <v>22</v>
      </c>
      <c r="B17" s="17">
        <f>B13+B21</f>
        <v>37236</v>
      </c>
      <c r="C17" s="17">
        <f>C13+C21</f>
        <v>99976</v>
      </c>
      <c r="D17" s="17">
        <f>D13+D21</f>
        <v>47266</v>
      </c>
      <c r="E17" s="17">
        <f>E13+E21</f>
        <v>52710</v>
      </c>
      <c r="F17" s="17">
        <f>F13+F21</f>
        <v>12583</v>
      </c>
      <c r="G17" s="40">
        <f t="shared" si="0"/>
        <v>12.615674597206766</v>
      </c>
      <c r="H17" s="17">
        <f>H13+H21</f>
        <v>52562</v>
      </c>
      <c r="I17" s="40">
        <f t="shared" si="1"/>
        <v>52.698489086734646</v>
      </c>
      <c r="J17" s="17">
        <f>J13+J21</f>
        <v>34596</v>
      </c>
      <c r="K17" s="40">
        <f t="shared" si="2"/>
        <v>34.685836316058591</v>
      </c>
      <c r="L17" s="17">
        <f>L13+L21</f>
        <v>18536</v>
      </c>
      <c r="M17" s="40">
        <f t="shared" si="3"/>
        <v>18.584132904221935</v>
      </c>
      <c r="N17" s="55">
        <f t="shared" si="4"/>
        <v>23.93934781781515</v>
      </c>
      <c r="O17" s="56">
        <f t="shared" si="5"/>
        <v>65.819413264335452</v>
      </c>
      <c r="P17" s="56">
        <f t="shared" si="6"/>
        <v>89.758761082150613</v>
      </c>
      <c r="Q17" s="56">
        <f t="shared" si="7"/>
        <v>274.942382579671</v>
      </c>
      <c r="R17" s="57">
        <f t="shared" si="8"/>
        <v>147.30986251291424</v>
      </c>
      <c r="T17">
        <f>T21+T13</f>
        <v>235</v>
      </c>
    </row>
    <row r="18" spans="1:20" ht="18" customHeight="1" x14ac:dyDescent="0.15">
      <c r="A18" s="11" t="s">
        <v>23</v>
      </c>
      <c r="B18" s="13">
        <f>B14+B15+B20+B22</f>
        <v>92397</v>
      </c>
      <c r="C18" s="13">
        <f>C14+C15+C20+C22</f>
        <v>230704</v>
      </c>
      <c r="D18" s="13">
        <f>D14+D15+D20+D22</f>
        <v>109476</v>
      </c>
      <c r="E18" s="13">
        <f>E14+E15+E20+E22</f>
        <v>121228</v>
      </c>
      <c r="F18" s="13">
        <f>F14+F15+F20+F22</f>
        <v>28753</v>
      </c>
      <c r="G18" s="38">
        <f t="shared" si="0"/>
        <v>12.583590084727961</v>
      </c>
      <c r="H18" s="13">
        <f>H14+H15+H20+H22</f>
        <v>125835</v>
      </c>
      <c r="I18" s="38">
        <f t="shared" si="1"/>
        <v>55.070985925355366</v>
      </c>
      <c r="J18" s="13">
        <f>J14+J15+J20+J22</f>
        <v>73908</v>
      </c>
      <c r="K18" s="38">
        <f t="shared" si="2"/>
        <v>32.345423989916675</v>
      </c>
      <c r="L18" s="13">
        <f>L14+L15+L20+L22</f>
        <v>39480</v>
      </c>
      <c r="M18" s="38">
        <f t="shared" si="3"/>
        <v>17.278201806596176</v>
      </c>
      <c r="N18" s="58">
        <f t="shared" si="4"/>
        <v>22.849763579290343</v>
      </c>
      <c r="O18" s="59">
        <f t="shared" si="5"/>
        <v>58.734056502562879</v>
      </c>
      <c r="P18" s="59">
        <f t="shared" si="6"/>
        <v>81.583820081853219</v>
      </c>
      <c r="Q18" s="59">
        <f t="shared" si="7"/>
        <v>257.04448231488885</v>
      </c>
      <c r="R18" s="60">
        <f t="shared" si="8"/>
        <v>137.30741140054951</v>
      </c>
      <c r="T18">
        <f>T20+T22+T14+T15</f>
        <v>2208</v>
      </c>
    </row>
    <row r="19" spans="1:20" ht="18" customHeight="1" x14ac:dyDescent="0.15">
      <c r="A19" s="19" t="s">
        <v>24</v>
      </c>
      <c r="B19" s="14">
        <v>77406</v>
      </c>
      <c r="C19" s="10">
        <f>D19+E19</f>
        <v>188821</v>
      </c>
      <c r="D19" s="10">
        <v>91795</v>
      </c>
      <c r="E19" s="10">
        <v>97026</v>
      </c>
      <c r="F19" s="14">
        <v>24027</v>
      </c>
      <c r="G19" s="39">
        <f t="shared" si="0"/>
        <v>12.854781152527138</v>
      </c>
      <c r="H19" s="14">
        <v>108279</v>
      </c>
      <c r="I19" s="39">
        <f t="shared" si="1"/>
        <v>57.930779889894126</v>
      </c>
      <c r="J19" s="14">
        <v>54605</v>
      </c>
      <c r="K19" s="39">
        <f t="shared" si="2"/>
        <v>29.214438957578743</v>
      </c>
      <c r="L19" s="14">
        <v>27959</v>
      </c>
      <c r="M19" s="39">
        <f t="shared" si="3"/>
        <v>14.958456163628679</v>
      </c>
      <c r="N19" s="43">
        <f t="shared" si="4"/>
        <v>22.189898318233453</v>
      </c>
      <c r="O19" s="44">
        <f t="shared" si="5"/>
        <v>50.429907923050642</v>
      </c>
      <c r="P19" s="44">
        <f t="shared" si="6"/>
        <v>72.619806241284095</v>
      </c>
      <c r="Q19" s="44">
        <f t="shared" si="7"/>
        <v>227.26516002830149</v>
      </c>
      <c r="R19" s="45">
        <f t="shared" si="8"/>
        <v>116.36492279518875</v>
      </c>
      <c r="T19">
        <v>1910</v>
      </c>
    </row>
    <row r="20" spans="1:20" ht="18" customHeight="1" x14ac:dyDescent="0.15">
      <c r="A20" s="20" t="s">
        <v>25</v>
      </c>
      <c r="B20" s="16">
        <v>61569</v>
      </c>
      <c r="C20" s="17">
        <f t="shared" ref="C20:C37" si="9">D20+E20</f>
        <v>147686</v>
      </c>
      <c r="D20" s="17">
        <v>70074</v>
      </c>
      <c r="E20" s="17">
        <v>77612</v>
      </c>
      <c r="F20" s="16">
        <v>19345</v>
      </c>
      <c r="G20" s="40">
        <f t="shared" si="0"/>
        <v>13.288408962892746</v>
      </c>
      <c r="H20" s="16">
        <v>83424</v>
      </c>
      <c r="I20" s="40">
        <f t="shared" si="1"/>
        <v>57.305362073939747</v>
      </c>
      <c r="J20" s="16">
        <v>42809</v>
      </c>
      <c r="K20" s="40">
        <f t="shared" si="2"/>
        <v>29.406228963167514</v>
      </c>
      <c r="L20" s="16">
        <v>22451</v>
      </c>
      <c r="M20" s="40">
        <f t="shared" si="3"/>
        <v>15.421973100331094</v>
      </c>
      <c r="N20" s="55">
        <f t="shared" si="4"/>
        <v>23.188770617568085</v>
      </c>
      <c r="O20" s="56">
        <f t="shared" si="5"/>
        <v>51.314969313387039</v>
      </c>
      <c r="P20" s="56">
        <f t="shared" si="6"/>
        <v>74.50373993095512</v>
      </c>
      <c r="Q20" s="56">
        <f t="shared" si="7"/>
        <v>221.2923235978289</v>
      </c>
      <c r="R20" s="57">
        <f t="shared" si="8"/>
        <v>116.0558283794262</v>
      </c>
      <c r="T20">
        <v>2108</v>
      </c>
    </row>
    <row r="21" spans="1:20" ht="18" customHeight="1" x14ac:dyDescent="0.15">
      <c r="A21" s="20" t="s">
        <v>26</v>
      </c>
      <c r="B21" s="16">
        <v>18601</v>
      </c>
      <c r="C21" s="17">
        <f t="shared" si="9"/>
        <v>46964</v>
      </c>
      <c r="D21" s="17">
        <v>22158</v>
      </c>
      <c r="E21" s="17">
        <v>24806</v>
      </c>
      <c r="F21" s="16">
        <v>5824</v>
      </c>
      <c r="G21" s="40">
        <f t="shared" si="0"/>
        <v>12.442849207366576</v>
      </c>
      <c r="H21" s="16">
        <v>24912</v>
      </c>
      <c r="I21" s="40">
        <f t="shared" si="1"/>
        <v>53.223945647993844</v>
      </c>
      <c r="J21" s="16">
        <v>16070</v>
      </c>
      <c r="K21" s="40">
        <f t="shared" si="2"/>
        <v>34.333205144639578</v>
      </c>
      <c r="L21" s="16">
        <v>8688</v>
      </c>
      <c r="M21" s="40">
        <f t="shared" si="3"/>
        <v>18.561722856044096</v>
      </c>
      <c r="N21" s="55">
        <f t="shared" si="4"/>
        <v>23.378291586384073</v>
      </c>
      <c r="O21" s="56">
        <f t="shared" si="5"/>
        <v>64.507064868336556</v>
      </c>
      <c r="P21" s="56">
        <f t="shared" si="6"/>
        <v>87.885356454720622</v>
      </c>
      <c r="Q21" s="56">
        <f t="shared" si="7"/>
        <v>275.92719780219784</v>
      </c>
      <c r="R21" s="57">
        <f t="shared" si="8"/>
        <v>149.17582417582418</v>
      </c>
      <c r="T21">
        <v>158</v>
      </c>
    </row>
    <row r="22" spans="1:20" ht="18" customHeight="1" x14ac:dyDescent="0.15">
      <c r="A22" s="21" t="s">
        <v>27</v>
      </c>
      <c r="B22" s="18">
        <v>13157</v>
      </c>
      <c r="C22" s="13">
        <f t="shared" si="9"/>
        <v>32847</v>
      </c>
      <c r="D22" s="13">
        <v>15719</v>
      </c>
      <c r="E22" s="13">
        <v>17128</v>
      </c>
      <c r="F22" s="18">
        <v>3986</v>
      </c>
      <c r="G22" s="41">
        <f t="shared" si="0"/>
        <v>12.163935426775305</v>
      </c>
      <c r="H22" s="18">
        <v>18107</v>
      </c>
      <c r="I22" s="41">
        <f t="shared" si="1"/>
        <v>55.25649241661327</v>
      </c>
      <c r="J22" s="18">
        <v>10676</v>
      </c>
      <c r="K22" s="41">
        <f t="shared" si="2"/>
        <v>32.579572156611434</v>
      </c>
      <c r="L22" s="18">
        <v>5658</v>
      </c>
      <c r="M22" s="41">
        <f t="shared" si="3"/>
        <v>17.266318776892795</v>
      </c>
      <c r="N22" s="43">
        <f t="shared" si="4"/>
        <v>22.013585906003204</v>
      </c>
      <c r="O22" s="44">
        <f t="shared" si="5"/>
        <v>58.960622963494778</v>
      </c>
      <c r="P22" s="44">
        <f t="shared" si="6"/>
        <v>80.974208869497986</v>
      </c>
      <c r="Q22" s="44">
        <f t="shared" si="7"/>
        <v>267.83743100852985</v>
      </c>
      <c r="R22" s="45">
        <f t="shared" si="8"/>
        <v>141.94681384846965</v>
      </c>
      <c r="T22">
        <v>78</v>
      </c>
    </row>
    <row r="23" spans="1:20" ht="18" customHeight="1" x14ac:dyDescent="0.15">
      <c r="A23" s="22" t="s">
        <v>28</v>
      </c>
      <c r="B23" s="23">
        <v>4037</v>
      </c>
      <c r="C23" s="10">
        <f t="shared" si="9"/>
        <v>10927</v>
      </c>
      <c r="D23" s="7">
        <v>5202</v>
      </c>
      <c r="E23" s="7">
        <v>5725</v>
      </c>
      <c r="F23" s="23">
        <v>1178</v>
      </c>
      <c r="G23" s="42">
        <f t="shared" si="0"/>
        <v>10.781621819513088</v>
      </c>
      <c r="H23" s="23">
        <v>5701</v>
      </c>
      <c r="I23" s="42">
        <f t="shared" si="1"/>
        <v>52.178290316675827</v>
      </c>
      <c r="J23" s="23">
        <v>4047</v>
      </c>
      <c r="K23" s="42">
        <f t="shared" si="2"/>
        <v>37.040087863811095</v>
      </c>
      <c r="L23" s="23">
        <v>2169</v>
      </c>
      <c r="M23" s="42">
        <f t="shared" si="3"/>
        <v>19.851729818780889</v>
      </c>
      <c r="N23" s="61">
        <f t="shared" si="4"/>
        <v>20.663041571654094</v>
      </c>
      <c r="O23" s="62">
        <f t="shared" si="5"/>
        <v>70.987546044553582</v>
      </c>
      <c r="P23" s="62">
        <f t="shared" si="6"/>
        <v>91.650587616207673</v>
      </c>
      <c r="Q23" s="62">
        <f t="shared" si="7"/>
        <v>343.54838709677421</v>
      </c>
      <c r="R23" s="63">
        <f t="shared" si="8"/>
        <v>184.12563667232598</v>
      </c>
      <c r="T23">
        <v>1</v>
      </c>
    </row>
    <row r="24" spans="1:20" ht="18" customHeight="1" x14ac:dyDescent="0.15">
      <c r="A24" s="19" t="s">
        <v>29</v>
      </c>
      <c r="B24" s="14">
        <v>1170</v>
      </c>
      <c r="C24" s="10">
        <f t="shared" si="9"/>
        <v>2961</v>
      </c>
      <c r="D24" s="10">
        <v>1391</v>
      </c>
      <c r="E24" s="10">
        <v>1570</v>
      </c>
      <c r="F24" s="14">
        <v>197</v>
      </c>
      <c r="G24" s="39">
        <f t="shared" si="0"/>
        <v>6.6531577169875042</v>
      </c>
      <c r="H24" s="14">
        <v>1361</v>
      </c>
      <c r="I24" s="39">
        <f t="shared" si="1"/>
        <v>45.964201283350221</v>
      </c>
      <c r="J24" s="14">
        <v>1403</v>
      </c>
      <c r="K24" s="39">
        <f t="shared" si="2"/>
        <v>47.382640999662279</v>
      </c>
      <c r="L24" s="14">
        <v>853</v>
      </c>
      <c r="M24" s="39">
        <f t="shared" si="3"/>
        <v>28.807835190813911</v>
      </c>
      <c r="N24" s="43">
        <f t="shared" si="4"/>
        <v>14.474650991917706</v>
      </c>
      <c r="O24" s="44">
        <f t="shared" si="5"/>
        <v>103.08596620132255</v>
      </c>
      <c r="P24" s="44">
        <f t="shared" si="6"/>
        <v>117.56061719324026</v>
      </c>
      <c r="Q24" s="44">
        <f t="shared" si="7"/>
        <v>712.18274111675134</v>
      </c>
      <c r="R24" s="45">
        <f t="shared" si="8"/>
        <v>432.99492385786806</v>
      </c>
      <c r="T24">
        <v>0</v>
      </c>
    </row>
    <row r="25" spans="1:20" ht="18" customHeight="1" x14ac:dyDescent="0.15">
      <c r="A25" s="20" t="s">
        <v>30</v>
      </c>
      <c r="B25" s="16">
        <v>2469</v>
      </c>
      <c r="C25" s="17">
        <f t="shared" si="9"/>
        <v>6525</v>
      </c>
      <c r="D25" s="17">
        <v>3033</v>
      </c>
      <c r="E25" s="17">
        <v>3492</v>
      </c>
      <c r="F25" s="16">
        <v>643</v>
      </c>
      <c r="G25" s="40">
        <f t="shared" si="0"/>
        <v>9.8559166155732676</v>
      </c>
      <c r="H25" s="16">
        <v>3084</v>
      </c>
      <c r="I25" s="40">
        <f t="shared" si="1"/>
        <v>47.27161250766401</v>
      </c>
      <c r="J25" s="16">
        <v>2797</v>
      </c>
      <c r="K25" s="40">
        <f t="shared" si="2"/>
        <v>42.872470876762726</v>
      </c>
      <c r="L25" s="16">
        <v>1603</v>
      </c>
      <c r="M25" s="40">
        <f t="shared" si="3"/>
        <v>24.570815450643778</v>
      </c>
      <c r="N25" s="55">
        <f t="shared" si="4"/>
        <v>20.849546044098574</v>
      </c>
      <c r="O25" s="56">
        <f t="shared" si="5"/>
        <v>90.693904020752271</v>
      </c>
      <c r="P25" s="56">
        <f t="shared" si="6"/>
        <v>111.54345006485084</v>
      </c>
      <c r="Q25" s="56">
        <f t="shared" si="7"/>
        <v>434.99222395023327</v>
      </c>
      <c r="R25" s="57">
        <f t="shared" si="8"/>
        <v>249.3001555209953</v>
      </c>
      <c r="T25">
        <v>1</v>
      </c>
    </row>
    <row r="26" spans="1:20" ht="18" customHeight="1" x14ac:dyDescent="0.15">
      <c r="A26" s="21" t="s">
        <v>31</v>
      </c>
      <c r="B26" s="18">
        <v>5437</v>
      </c>
      <c r="C26" s="13">
        <f t="shared" si="9"/>
        <v>15985</v>
      </c>
      <c r="D26" s="13">
        <v>7636</v>
      </c>
      <c r="E26" s="13">
        <v>8349</v>
      </c>
      <c r="F26" s="18">
        <v>1850</v>
      </c>
      <c r="G26" s="41">
        <f t="shared" si="0"/>
        <v>11.579145020967641</v>
      </c>
      <c r="H26" s="18">
        <v>8443</v>
      </c>
      <c r="I26" s="41">
        <f t="shared" si="1"/>
        <v>52.844714276772862</v>
      </c>
      <c r="J26" s="18">
        <v>5684</v>
      </c>
      <c r="K26" s="41">
        <f t="shared" si="2"/>
        <v>35.576140702259494</v>
      </c>
      <c r="L26" s="18">
        <v>2968</v>
      </c>
      <c r="M26" s="41">
        <f t="shared" si="3"/>
        <v>18.576704012017274</v>
      </c>
      <c r="N26" s="43">
        <f t="shared" si="4"/>
        <v>21.911642781002012</v>
      </c>
      <c r="O26" s="44">
        <f t="shared" si="5"/>
        <v>67.322041928224564</v>
      </c>
      <c r="P26" s="44">
        <f t="shared" si="6"/>
        <v>89.23368470922658</v>
      </c>
      <c r="Q26" s="44">
        <f t="shared" si="7"/>
        <v>307.24324324324328</v>
      </c>
      <c r="R26" s="45">
        <f t="shared" si="8"/>
        <v>160.43243243243245</v>
      </c>
      <c r="T26">
        <v>8</v>
      </c>
    </row>
    <row r="27" spans="1:20" ht="18" customHeight="1" x14ac:dyDescent="0.15">
      <c r="A27" s="19" t="s">
        <v>32</v>
      </c>
      <c r="B27" s="9">
        <v>2261</v>
      </c>
      <c r="C27" s="10">
        <f t="shared" si="9"/>
        <v>6114</v>
      </c>
      <c r="D27" s="10">
        <v>2882</v>
      </c>
      <c r="E27" s="10">
        <v>3232</v>
      </c>
      <c r="F27" s="9">
        <v>710</v>
      </c>
      <c r="G27" s="37">
        <f>F27/(C27-T27)*100</f>
        <v>11.612692181877659</v>
      </c>
      <c r="H27" s="9">
        <v>2987</v>
      </c>
      <c r="I27" s="37">
        <f t="shared" si="1"/>
        <v>48.855086686293753</v>
      </c>
      <c r="J27" s="9">
        <v>2417</v>
      </c>
      <c r="K27" s="37">
        <f t="shared" si="2"/>
        <v>39.532221131828585</v>
      </c>
      <c r="L27" s="9">
        <v>1344</v>
      </c>
      <c r="M27" s="37">
        <f t="shared" si="3"/>
        <v>21.982335623159958</v>
      </c>
      <c r="N27" s="46">
        <f t="shared" si="4"/>
        <v>23.769668563776364</v>
      </c>
      <c r="O27" s="47">
        <f t="shared" si="5"/>
        <v>80.917308336123199</v>
      </c>
      <c r="P27" s="47">
        <f t="shared" si="6"/>
        <v>104.68697689989956</v>
      </c>
      <c r="Q27" s="47">
        <f t="shared" si="7"/>
        <v>340.42253521126764</v>
      </c>
      <c r="R27" s="48">
        <f t="shared" si="8"/>
        <v>189.29577464788733</v>
      </c>
      <c r="T27">
        <v>0</v>
      </c>
    </row>
    <row r="28" spans="1:20" ht="18" customHeight="1" x14ac:dyDescent="0.15">
      <c r="A28" s="20" t="s">
        <v>33</v>
      </c>
      <c r="B28" s="16">
        <v>5643</v>
      </c>
      <c r="C28" s="17">
        <f t="shared" si="9"/>
        <v>16111</v>
      </c>
      <c r="D28" s="17">
        <v>7674</v>
      </c>
      <c r="E28" s="17">
        <v>8437</v>
      </c>
      <c r="F28" s="16">
        <v>2269</v>
      </c>
      <c r="G28" s="40">
        <f t="shared" si="0"/>
        <v>14.086168363546065</v>
      </c>
      <c r="H28" s="16">
        <v>8702</v>
      </c>
      <c r="I28" s="40">
        <f t="shared" si="1"/>
        <v>54.022845790911347</v>
      </c>
      <c r="J28" s="16">
        <v>5137</v>
      </c>
      <c r="K28" s="40">
        <f t="shared" si="2"/>
        <v>31.890985845542584</v>
      </c>
      <c r="L28" s="16">
        <v>2657</v>
      </c>
      <c r="M28" s="40">
        <f t="shared" si="3"/>
        <v>16.494909361807796</v>
      </c>
      <c r="N28" s="55">
        <f t="shared" si="4"/>
        <v>26.074465640082739</v>
      </c>
      <c r="O28" s="56">
        <f t="shared" si="5"/>
        <v>59.032406343369338</v>
      </c>
      <c r="P28" s="56">
        <f t="shared" si="6"/>
        <v>85.106871983452081</v>
      </c>
      <c r="Q28" s="56">
        <f t="shared" si="7"/>
        <v>226.39929484354343</v>
      </c>
      <c r="R28" s="57">
        <f t="shared" si="8"/>
        <v>117.10004407227854</v>
      </c>
      <c r="T28">
        <v>3</v>
      </c>
    </row>
    <row r="29" spans="1:20" ht="18" customHeight="1" x14ac:dyDescent="0.15">
      <c r="A29" s="20" t="s">
        <v>34</v>
      </c>
      <c r="B29" s="16">
        <v>5838</v>
      </c>
      <c r="C29" s="17">
        <f t="shared" si="9"/>
        <v>16531</v>
      </c>
      <c r="D29" s="17">
        <v>7721</v>
      </c>
      <c r="E29" s="17">
        <v>8810</v>
      </c>
      <c r="F29" s="16">
        <v>1995</v>
      </c>
      <c r="G29" s="40">
        <f t="shared" si="0"/>
        <v>12.122501063377285</v>
      </c>
      <c r="H29" s="16">
        <v>8474</v>
      </c>
      <c r="I29" s="40">
        <f t="shared" si="1"/>
        <v>51.49176642158352</v>
      </c>
      <c r="J29" s="16">
        <v>5988</v>
      </c>
      <c r="K29" s="40">
        <f t="shared" si="2"/>
        <v>36.385732515039194</v>
      </c>
      <c r="L29" s="16">
        <v>3355</v>
      </c>
      <c r="M29" s="40">
        <f t="shared" si="3"/>
        <v>20.386461688035489</v>
      </c>
      <c r="N29" s="55">
        <f t="shared" si="4"/>
        <v>23.542600896860989</v>
      </c>
      <c r="O29" s="56">
        <f t="shared" si="5"/>
        <v>70.663205097946658</v>
      </c>
      <c r="P29" s="56">
        <f t="shared" si="6"/>
        <v>94.205805994807648</v>
      </c>
      <c r="Q29" s="56">
        <f t="shared" si="7"/>
        <v>300.1503759398496</v>
      </c>
      <c r="R29" s="57">
        <f t="shared" si="8"/>
        <v>168.1704260651629</v>
      </c>
      <c r="T29">
        <v>74</v>
      </c>
    </row>
    <row r="30" spans="1:20" ht="18" customHeight="1" x14ac:dyDescent="0.15">
      <c r="A30" s="21" t="s">
        <v>35</v>
      </c>
      <c r="B30" s="12">
        <v>4893</v>
      </c>
      <c r="C30" s="13">
        <f t="shared" si="9"/>
        <v>14256</v>
      </c>
      <c r="D30" s="13">
        <v>6831</v>
      </c>
      <c r="E30" s="13">
        <v>7425</v>
      </c>
      <c r="F30" s="12">
        <v>1785</v>
      </c>
      <c r="G30" s="38">
        <f t="shared" si="0"/>
        <v>12.521043771043772</v>
      </c>
      <c r="H30" s="12">
        <v>7487</v>
      </c>
      <c r="I30" s="38">
        <f t="shared" si="1"/>
        <v>52.518237934904597</v>
      </c>
      <c r="J30" s="12">
        <v>4984</v>
      </c>
      <c r="K30" s="38">
        <f t="shared" si="2"/>
        <v>34.960718294051631</v>
      </c>
      <c r="L30" s="12">
        <v>2492</v>
      </c>
      <c r="M30" s="38">
        <f t="shared" si="3"/>
        <v>17.480359147025816</v>
      </c>
      <c r="N30" s="58">
        <f t="shared" si="4"/>
        <v>23.841324963269667</v>
      </c>
      <c r="O30" s="59">
        <f t="shared" si="5"/>
        <v>66.568719113129433</v>
      </c>
      <c r="P30" s="59">
        <f t="shared" si="6"/>
        <v>90.410044076399089</v>
      </c>
      <c r="Q30" s="59">
        <f t="shared" si="7"/>
        <v>279.21568627450978</v>
      </c>
      <c r="R30" s="60">
        <f t="shared" si="8"/>
        <v>139.60784313725489</v>
      </c>
      <c r="T30">
        <v>0</v>
      </c>
    </row>
    <row r="31" spans="1:20" ht="18" customHeight="1" x14ac:dyDescent="0.15">
      <c r="A31" s="19" t="s">
        <v>36</v>
      </c>
      <c r="B31" s="14">
        <v>1222</v>
      </c>
      <c r="C31" s="10">
        <f t="shared" si="9"/>
        <v>3492</v>
      </c>
      <c r="D31" s="10">
        <v>1617</v>
      </c>
      <c r="E31" s="10">
        <v>1875</v>
      </c>
      <c r="F31" s="14">
        <v>507</v>
      </c>
      <c r="G31" s="39">
        <f t="shared" si="0"/>
        <v>14.560597357840322</v>
      </c>
      <c r="H31" s="14">
        <v>1977</v>
      </c>
      <c r="I31" s="39">
        <f t="shared" si="1"/>
        <v>56.777713957495692</v>
      </c>
      <c r="J31" s="14">
        <v>998</v>
      </c>
      <c r="K31" s="39">
        <f t="shared" si="2"/>
        <v>28.661688684663989</v>
      </c>
      <c r="L31" s="14">
        <v>514</v>
      </c>
      <c r="M31" s="39">
        <f t="shared" si="3"/>
        <v>14.76163124641011</v>
      </c>
      <c r="N31" s="43">
        <f t="shared" si="4"/>
        <v>25.644916540212442</v>
      </c>
      <c r="O31" s="44">
        <f t="shared" si="5"/>
        <v>50.480526049570052</v>
      </c>
      <c r="P31" s="44">
        <f t="shared" si="6"/>
        <v>76.125442589782494</v>
      </c>
      <c r="Q31" s="44">
        <f t="shared" si="7"/>
        <v>196.84418145956607</v>
      </c>
      <c r="R31" s="45">
        <f t="shared" si="8"/>
        <v>101.38067061143985</v>
      </c>
      <c r="T31">
        <v>10</v>
      </c>
    </row>
    <row r="32" spans="1:20" ht="18" customHeight="1" x14ac:dyDescent="0.15">
      <c r="A32" s="20" t="s">
        <v>37</v>
      </c>
      <c r="B32" s="16">
        <v>5314</v>
      </c>
      <c r="C32" s="17">
        <f t="shared" si="9"/>
        <v>15704</v>
      </c>
      <c r="D32" s="17">
        <v>7500</v>
      </c>
      <c r="E32" s="17">
        <v>8204</v>
      </c>
      <c r="F32" s="16">
        <v>1754</v>
      </c>
      <c r="G32" s="40">
        <f t="shared" si="0"/>
        <v>11.172686158354034</v>
      </c>
      <c r="H32" s="16">
        <v>7600</v>
      </c>
      <c r="I32" s="40">
        <f t="shared" si="1"/>
        <v>48.410726797885218</v>
      </c>
      <c r="J32" s="16">
        <v>6345</v>
      </c>
      <c r="K32" s="40">
        <f t="shared" si="2"/>
        <v>40.41658704376075</v>
      </c>
      <c r="L32" s="16">
        <v>3406</v>
      </c>
      <c r="M32" s="40">
        <f t="shared" si="3"/>
        <v>21.695649404420664</v>
      </c>
      <c r="N32" s="55">
        <f t="shared" si="4"/>
        <v>23.078947368421051</v>
      </c>
      <c r="O32" s="56">
        <f t="shared" si="5"/>
        <v>83.486842105263165</v>
      </c>
      <c r="P32" s="56">
        <f t="shared" si="6"/>
        <v>106.56578947368421</v>
      </c>
      <c r="Q32" s="56">
        <f t="shared" si="7"/>
        <v>361.74458380843782</v>
      </c>
      <c r="R32" s="57">
        <f t="shared" si="8"/>
        <v>194.18472063854048</v>
      </c>
      <c r="T32">
        <v>5</v>
      </c>
    </row>
    <row r="33" spans="1:20" ht="18" customHeight="1" x14ac:dyDescent="0.15">
      <c r="A33" s="20" t="s">
        <v>38</v>
      </c>
      <c r="B33" s="16">
        <v>3539</v>
      </c>
      <c r="C33" s="17">
        <f>D33+E33</f>
        <v>10484</v>
      </c>
      <c r="D33" s="17">
        <v>4975</v>
      </c>
      <c r="E33" s="17">
        <v>5509</v>
      </c>
      <c r="F33" s="16">
        <v>1208</v>
      </c>
      <c r="G33" s="40">
        <f t="shared" si="0"/>
        <v>11.525617784562542</v>
      </c>
      <c r="H33" s="16">
        <v>5383</v>
      </c>
      <c r="I33" s="40">
        <f t="shared" si="1"/>
        <v>51.359603091308081</v>
      </c>
      <c r="J33" s="16">
        <v>3890</v>
      </c>
      <c r="K33" s="40">
        <f t="shared" si="2"/>
        <v>37.114779124129377</v>
      </c>
      <c r="L33" s="16">
        <v>2022</v>
      </c>
      <c r="M33" s="40">
        <f t="shared" si="3"/>
        <v>19.292052285087301</v>
      </c>
      <c r="N33" s="55">
        <f t="shared" si="4"/>
        <v>22.441018019691622</v>
      </c>
      <c r="O33" s="56">
        <f t="shared" si="5"/>
        <v>72.264536503808287</v>
      </c>
      <c r="P33" s="56">
        <f t="shared" si="6"/>
        <v>94.705554523499899</v>
      </c>
      <c r="Q33" s="56">
        <f t="shared" si="7"/>
        <v>322.01986754966885</v>
      </c>
      <c r="R33" s="57">
        <f t="shared" si="8"/>
        <v>167.38410596026489</v>
      </c>
      <c r="T33">
        <v>3</v>
      </c>
    </row>
    <row r="34" spans="1:20" ht="18" customHeight="1" x14ac:dyDescent="0.15">
      <c r="A34" s="21" t="s">
        <v>39</v>
      </c>
      <c r="B34" s="18">
        <v>3648</v>
      </c>
      <c r="C34" s="13">
        <f t="shared" si="9"/>
        <v>10667</v>
      </c>
      <c r="D34" s="13">
        <v>5022</v>
      </c>
      <c r="E34" s="13">
        <v>5645</v>
      </c>
      <c r="F34" s="18">
        <v>1261</v>
      </c>
      <c r="G34" s="41">
        <f t="shared" si="0"/>
        <v>11.825940166932384</v>
      </c>
      <c r="H34" s="18">
        <v>5201</v>
      </c>
      <c r="I34" s="41">
        <f t="shared" si="1"/>
        <v>48.776141798743318</v>
      </c>
      <c r="J34" s="18">
        <v>4201</v>
      </c>
      <c r="K34" s="41">
        <f t="shared" si="2"/>
        <v>39.397918034324299</v>
      </c>
      <c r="L34" s="18">
        <v>2298</v>
      </c>
      <c r="M34" s="41">
        <f t="shared" si="3"/>
        <v>21.551158210634906</v>
      </c>
      <c r="N34" s="43">
        <f t="shared" si="4"/>
        <v>24.245337435108631</v>
      </c>
      <c r="O34" s="44">
        <f t="shared" si="5"/>
        <v>80.772928283022495</v>
      </c>
      <c r="P34" s="44">
        <f t="shared" si="6"/>
        <v>105.01826571813113</v>
      </c>
      <c r="Q34" s="44">
        <f t="shared" si="7"/>
        <v>333.14829500396513</v>
      </c>
      <c r="R34" s="45">
        <f t="shared" si="8"/>
        <v>182.23632038065028</v>
      </c>
      <c r="T34">
        <v>4</v>
      </c>
    </row>
    <row r="35" spans="1:20" ht="18" customHeight="1" x14ac:dyDescent="0.15">
      <c r="A35" s="19" t="s">
        <v>40</v>
      </c>
      <c r="B35" s="9">
        <v>1783</v>
      </c>
      <c r="C35" s="10">
        <f t="shared" si="9"/>
        <v>4200</v>
      </c>
      <c r="D35" s="10">
        <v>1977</v>
      </c>
      <c r="E35" s="10">
        <v>2223</v>
      </c>
      <c r="F35" s="9">
        <v>298</v>
      </c>
      <c r="G35" s="37">
        <f t="shared" si="0"/>
        <v>7.0952380952380949</v>
      </c>
      <c r="H35" s="9">
        <v>1695</v>
      </c>
      <c r="I35" s="37">
        <f t="shared" si="1"/>
        <v>40.357142857142861</v>
      </c>
      <c r="J35" s="9">
        <v>2207</v>
      </c>
      <c r="K35" s="37">
        <f t="shared" si="2"/>
        <v>52.547619047619044</v>
      </c>
      <c r="L35" s="9">
        <v>1409</v>
      </c>
      <c r="M35" s="37">
        <f t="shared" si="3"/>
        <v>33.547619047619051</v>
      </c>
      <c r="N35" s="46">
        <f t="shared" si="4"/>
        <v>17.581120943952801</v>
      </c>
      <c r="O35" s="47">
        <f t="shared" si="5"/>
        <v>130.20648967551622</v>
      </c>
      <c r="P35" s="47">
        <f t="shared" si="6"/>
        <v>147.78761061946904</v>
      </c>
      <c r="Q35" s="47">
        <f t="shared" si="7"/>
        <v>740.60402684563758</v>
      </c>
      <c r="R35" s="48">
        <f t="shared" si="8"/>
        <v>472.81879194630869</v>
      </c>
      <c r="T35">
        <v>0</v>
      </c>
    </row>
    <row r="36" spans="1:20" ht="18" customHeight="1" x14ac:dyDescent="0.15">
      <c r="A36" s="20" t="s">
        <v>41</v>
      </c>
      <c r="B36" s="16">
        <v>1207</v>
      </c>
      <c r="C36" s="17">
        <f t="shared" si="9"/>
        <v>2903</v>
      </c>
      <c r="D36" s="17">
        <v>1330</v>
      </c>
      <c r="E36" s="17">
        <v>1573</v>
      </c>
      <c r="F36" s="16">
        <v>188</v>
      </c>
      <c r="G36" s="40">
        <f t="shared" si="0"/>
        <v>6.476059249052704</v>
      </c>
      <c r="H36" s="16">
        <v>1255</v>
      </c>
      <c r="I36" s="40">
        <f t="shared" si="1"/>
        <v>43.231140199793316</v>
      </c>
      <c r="J36" s="16">
        <v>1460</v>
      </c>
      <c r="K36" s="40">
        <f t="shared" si="2"/>
        <v>50.292800551153981</v>
      </c>
      <c r="L36" s="16">
        <v>887</v>
      </c>
      <c r="M36" s="40">
        <f t="shared" si="3"/>
        <v>30.5545986910093</v>
      </c>
      <c r="N36" s="55">
        <f t="shared" si="4"/>
        <v>14.9800796812749</v>
      </c>
      <c r="O36" s="56">
        <f t="shared" si="5"/>
        <v>116.33466135458168</v>
      </c>
      <c r="P36" s="56">
        <f t="shared" si="6"/>
        <v>131.31474103585657</v>
      </c>
      <c r="Q36" s="56">
        <f t="shared" si="7"/>
        <v>776.595744680851</v>
      </c>
      <c r="R36" s="57">
        <f t="shared" si="8"/>
        <v>471.80851063829783</v>
      </c>
      <c r="T36">
        <v>0</v>
      </c>
    </row>
    <row r="37" spans="1:20" ht="18" customHeight="1" x14ac:dyDescent="0.15">
      <c r="A37" s="21" t="s">
        <v>42</v>
      </c>
      <c r="B37" s="12">
        <v>958</v>
      </c>
      <c r="C37" s="13">
        <f t="shared" si="9"/>
        <v>2721</v>
      </c>
      <c r="D37" s="13">
        <v>1262</v>
      </c>
      <c r="E37" s="13">
        <v>1459</v>
      </c>
      <c r="F37" s="12">
        <v>206</v>
      </c>
      <c r="G37" s="38">
        <f t="shared" si="0"/>
        <v>7.5707460492466003</v>
      </c>
      <c r="H37" s="12">
        <v>1193</v>
      </c>
      <c r="I37" s="38">
        <f t="shared" si="1"/>
        <v>43.844174935685409</v>
      </c>
      <c r="J37" s="12">
        <v>1322</v>
      </c>
      <c r="K37" s="38">
        <f t="shared" si="2"/>
        <v>48.58507901506799</v>
      </c>
      <c r="L37" s="12">
        <v>835</v>
      </c>
      <c r="M37" s="38">
        <f t="shared" si="3"/>
        <v>30.687247335538402</v>
      </c>
      <c r="N37" s="58">
        <f t="shared" si="4"/>
        <v>17.267393126571669</v>
      </c>
      <c r="O37" s="59">
        <f t="shared" si="5"/>
        <v>110.81307627829003</v>
      </c>
      <c r="P37" s="59">
        <f t="shared" si="6"/>
        <v>128.08046940486167</v>
      </c>
      <c r="Q37" s="59">
        <f t="shared" si="7"/>
        <v>641.747572815534</v>
      </c>
      <c r="R37" s="60">
        <f t="shared" si="8"/>
        <v>405.33980582524276</v>
      </c>
      <c r="T37">
        <v>0</v>
      </c>
    </row>
    <row r="38" spans="1:20" ht="18" customHeight="1" x14ac:dyDescent="0.15">
      <c r="A38" s="35" t="s">
        <v>58</v>
      </c>
      <c r="B38" s="33"/>
      <c r="C38" s="34"/>
      <c r="D38" s="34"/>
      <c r="E38" s="34"/>
      <c r="F38" s="33"/>
      <c r="G38" s="33"/>
      <c r="H38" s="33"/>
      <c r="I38" s="33"/>
      <c r="J38" s="33"/>
      <c r="K38" s="33"/>
      <c r="L38" s="33"/>
      <c r="M38" s="33"/>
      <c r="N38" s="27"/>
      <c r="O38" s="27"/>
      <c r="P38" s="27"/>
      <c r="Q38" s="27"/>
      <c r="R38" s="27"/>
    </row>
    <row r="39" spans="1:20" x14ac:dyDescent="0.15">
      <c r="A39" s="32" t="s">
        <v>57</v>
      </c>
    </row>
    <row r="40" spans="1:20" x14ac:dyDescent="0.15">
      <c r="A40" s="31" t="s">
        <v>52</v>
      </c>
      <c r="B40" s="27"/>
    </row>
    <row r="41" spans="1:20" x14ac:dyDescent="0.15">
      <c r="A41" s="32" t="s">
        <v>53</v>
      </c>
    </row>
    <row r="42" spans="1:20" x14ac:dyDescent="0.15">
      <c r="A42" s="32" t="s">
        <v>54</v>
      </c>
    </row>
    <row r="43" spans="1:20" x14ac:dyDescent="0.15">
      <c r="A43" s="32" t="s">
        <v>55</v>
      </c>
    </row>
    <row r="44" spans="1:20" x14ac:dyDescent="0.15">
      <c r="A44" s="32" t="s">
        <v>56</v>
      </c>
    </row>
  </sheetData>
  <mergeCells count="15">
    <mergeCell ref="N4:R4"/>
    <mergeCell ref="N5:N7"/>
    <mergeCell ref="O5:O7"/>
    <mergeCell ref="P5:P7"/>
    <mergeCell ref="R6:R7"/>
    <mergeCell ref="F5:G5"/>
    <mergeCell ref="H5:I5"/>
    <mergeCell ref="J5:M5"/>
    <mergeCell ref="F6:G6"/>
    <mergeCell ref="A4:A7"/>
    <mergeCell ref="B4:B7"/>
    <mergeCell ref="C4:E4"/>
    <mergeCell ref="F4:M4"/>
    <mergeCell ref="H6:I6"/>
    <mergeCell ref="L6:M6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2017-10-05T07:18:28Z</cp:lastPrinted>
  <dcterms:created xsi:type="dcterms:W3CDTF">2017-09-15T07:17:11Z</dcterms:created>
  <dcterms:modified xsi:type="dcterms:W3CDTF">2019-09-13T09:45:44Z</dcterms:modified>
</cp:coreProperties>
</file>