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46"/>
  <workbookPr/>
  <mc:AlternateContent xmlns:mc="http://schemas.openxmlformats.org/markup-compatibility/2006">
    <mc:Choice Requires="x15">
      <x15ac:absPath xmlns:x15ac="http://schemas.microsoft.com/office/spreadsheetml/2010/11/ac" url="F:\バックアップ\財政全般\11 公営企業\R2\20210112【期限0129】公営企業に係る経営比較分析表（令和元年度決算）の分析等について\★提出\"/>
    </mc:Choice>
  </mc:AlternateContent>
  <xr:revisionPtr revIDLastSave="0" documentId="13_ncr:1_{F7360B92-8319-4878-B2EF-5769BD0A344A}" xr6:coauthVersionLast="36" xr6:coauthVersionMax="36" xr10:uidLastSave="{00000000-0000-0000-0000-000000000000}"/>
  <workbookProtection workbookAlgorithmName="SHA-512" workbookHashValue="sa5v6cv5vjawvC75cvr4YXiwjYpmEdnrEFHm7AxZuHAINflj/NwLnKs4bxwP7xuymoXKJ8YW/+g+uttjqqsFOg==" workbookSaltValue="lXE8s8QHHDbfaTWKRtgQoA==" workbookSpinCount="100000" lockStructure="1"/>
  <bookViews>
    <workbookView xWindow="0" yWindow="0" windowWidth="28800" windowHeight="12225" xr2:uid="{00000000-000D-0000-FFFF-FFFF00000000}"/>
  </bookViews>
  <sheets>
    <sheet name="法非適用_下水道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S6" i="5"/>
  <c r="R6" i="5"/>
  <c r="Q6" i="5"/>
  <c r="W10" i="4" s="1"/>
  <c r="P6" i="5"/>
  <c r="O6" i="5"/>
  <c r="N6" i="5"/>
  <c r="M6" i="5"/>
  <c r="L6" i="5"/>
  <c r="W8" i="4" s="1"/>
  <c r="K6" i="5"/>
  <c r="J6" i="5"/>
  <c r="I6" i="5"/>
  <c r="H6" i="5"/>
  <c r="B6" i="4" s="1"/>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P10" i="4"/>
  <c r="I10" i="4"/>
  <c r="B10" i="4"/>
  <c r="AT8" i="4"/>
  <c r="AL8" i="4"/>
  <c r="AD8" i="4"/>
  <c r="P8" i="4"/>
  <c r="I8" i="4"/>
  <c r="B8" i="4"/>
</calcChain>
</file>

<file path=xl/sharedStrings.xml><?xml version="1.0" encoding="utf-8"?>
<sst xmlns="http://schemas.openxmlformats.org/spreadsheetml/2006/main" count="236" uniqueCount="121">
  <si>
    <t>経営比較分析表（令和元年度決算）</t>
    <rPh sb="8" eb="10">
      <t>レイワ</t>
    </rPh>
    <rPh sb="10" eb="12">
      <t>ガンネン</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</si>
  <si>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</si>
  <si>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</si>
  <si>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</si>
  <si>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</si>
  <si>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</si>
  <si>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</si>
  <si>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</si>
  <si>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</si>
  <si>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</si>
  <si>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</si>
  <si>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</si>
  <si>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</si>
  <si>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</si>
  <si>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</si>
  <si>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</si>
  <si>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</si>
  <si>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</si>
  <si>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</si>
  <si>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</si>
  <si>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</si>
  <si>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</si>
  <si>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</si>
  <si>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令和元年度全国平均</t>
    <rPh sb="0" eb="2">
      <t>レイワ</t>
    </rPh>
    <rPh sb="2" eb="4">
      <t>ガンネン</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</si>
  <si>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</si>
  <si>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</si>
  <si>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</si>
  <si>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</si>
  <si>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</si>
  <si>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</si>
  <si>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</si>
  <si>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</si>
  <si>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</si>
  <si>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</si>
  <si>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</si>
  <si>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</si>
  <si>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</si>
  <si>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</si>
  <si>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</si>
  <si>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</si>
  <si>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</si>
  <si>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</si>
  <si>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</si>
  <si>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</si>
  <si>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</si>
  <si>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</si>
  <si>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</si>
  <si>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</si>
  <si>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</si>
  <si>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</si>
  <si>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</si>
  <si>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</si>
  <si>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</si>
  <si>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</si>
  <si>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</si>
  <si>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</si>
  <si>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</si>
  <si>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</si>
  <si>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</si>
  <si>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</si>
  <si>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</si>
  <si>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</si>
  <si>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</si>
  <si>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</si>
  <si>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</si>
  <si>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</si>
  <si>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</si>
  <si>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</si>
  <si>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</si>
  <si>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</si>
  <si>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</si>
  <si>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</si>
  <si>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</si>
  <si>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</si>
  <si>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</si>
  <si>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</si>
  <si>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</si>
  <si>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</si>
  <si>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</si>
  <si>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</si>
  <si>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</si>
  <si>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</si>
  <si>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</si>
  <si>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</si>
  <si>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</si>
  <si>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</si>
  <si>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</si>
  <si>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</si>
  <si>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</si>
  <si>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</si>
  <si>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</si>
  <si>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</si>
  <si>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</si>
  <si>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</si>
  <si>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</si>
  <si>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</si>
  <si>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</si>
  <si>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</si>
  <si>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八頭町</t>
  </si>
  <si>
    <t>法非適用</t>
  </si>
  <si>
    <t>下水道事業</t>
  </si>
  <si>
    <t>特定環境保全公共下水道</t>
  </si>
  <si>
    <t>D2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</si>
  <si>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</si>
  <si>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</si>
  <si>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</si>
  <si>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</si>
  <si>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</si>
  <si>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</si>
  <si>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</si>
  <si>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</si>
  <si>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</si>
  <si>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</si>
  <si>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</si>
  <si>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</si>
  <si>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"H"yy</t>
    <phoneticPr fontId="4"/>
  </si>
  <si>
    <t>"R"dd</t>
    <phoneticPr fontId="4"/>
  </si>
  <si>
    <t>←書式設定</t>
    <rPh sb="1" eb="3">
      <t>ショシキ</t>
    </rPh>
    <rPh sb="3" eb="5">
      <t>セッテイ</t>
    </rPh>
    <phoneticPr fontId="4"/>
  </si>
  <si>
    <t>　管渠については、下水道事業開始以後、一部を除き耐用年数を迎えておらず、これまで緊急的に更新する必要性がなかったため、管渠改善率は0で推移している。しかし、現在は耐用年数を迎えた管渠の一部及び処理施設の機械・電気設備で老朽化が特に目立ってきている状況にある。処理施設の設備更新事業は、今後の経営状況に多大な影響を与えるほどの事業規模ではないものの、事業費の平準化を図りながら計画的な施設更新等を行っていく必要がある。</t>
    <phoneticPr fontId="4"/>
  </si>
  <si>
    <t>●収益的収支比率は、近年高い数値を示しており、R1は7.84ポイント増となった。維持管理費の減少や料金収入の増加が要因として考えられる。今後は、支払利息・地方債償還金は横ばいの状況が続き、人口減少による料金収入の減少、また、施設の老朽化に伴う修繕経費の増大等による維持管理費の増加が予想されるため、令和元年度上下水道運営審議会の答申に基づく料金の引上げなど、収益的収支比率の更なる改善に向けた対策を行っていく。●企業債残高対事業規模比率は、既発債の着実な償還によって減少傾向にあり、R1は類似団体と比較して173.92％下回った。全国平均数値をも下回っていることから、比較的健全な状況であると言える。今後も地方債残高は着実に減少し、長寿命化事業等の建設改良事業の規模も比較的小さいことから数値に与える影響は少なく、これまでと同様に減少していく見込みである。●経費回収率については、ここ数年は高い水準で推移しており、R1は前年度比で13.41ポイント増加し、類似団体と比較しても数値は12.54％上回っている。今後も継続的な徴収対策の強化や維持管理費の抑制、また、長寿命化事業等による計画的な施設更新を行うとともに、料金の見直しによる更なる健全性の向上を図っていかなければならない。●汚水処理原価については、近年数値が改善傾向あり、R1は前年度比で23.15円減少し、類似団体と比較して25.42円下回っている。今後も維持管理費の抑制等を通じて効率性の更なる向上を図りたい。●施設利用率は、類似団体より3.27％下回っているが、水洗化率がすでに高い水準に達していることから、今後の更なる利用率向上は見込めない状態にある。今後、人口減少による処理水量の減少も予想されるため、隣接する農業集落排水処理区との統合を含め、事業運営の見直しを行っていく必要がある。</t>
    <rPh sb="10" eb="12">
      <t>キンネン</t>
    </rPh>
    <rPh sb="34" eb="35">
      <t>ゾウ</t>
    </rPh>
    <rPh sb="40" eb="44">
      <t>イジカンリ</t>
    </rPh>
    <rPh sb="44" eb="45">
      <t>ヒ</t>
    </rPh>
    <rPh sb="46" eb="48">
      <t>ゲンショウ</t>
    </rPh>
    <rPh sb="54" eb="56">
      <t>ゾウカ</t>
    </rPh>
    <rPh sb="149" eb="151">
      <t>レイワ</t>
    </rPh>
    <rPh sb="151" eb="152">
      <t>ガン</t>
    </rPh>
    <rPh sb="152" eb="154">
      <t>ネンド</t>
    </rPh>
    <rPh sb="187" eb="188">
      <t>サラ</t>
    </rPh>
    <rPh sb="424" eb="426">
      <t>ゾウカ</t>
    </rPh>
    <rPh sb="447" eb="448">
      <t>ウワ</t>
    </rPh>
    <rPh sb="454" eb="456">
      <t>コンゴ</t>
    </rPh>
    <rPh sb="475" eb="477">
      <t>ヨクセイ</t>
    </rPh>
    <rPh sb="597" eb="598">
      <t>エン</t>
    </rPh>
    <rPh sb="598" eb="599">
      <t>シタ</t>
    </rPh>
    <rPh sb="689" eb="690">
      <t>サラ</t>
    </rPh>
    <phoneticPr fontId="4"/>
  </si>
  <si>
    <t>　今後、維持管理費の更なる抑制を図ることは当然ながら、人口減少による料金収入の減少、老朽化施設の更新費用の増大等に対応していくためには、運営審議会の答申に沿った料金の見直し等の対策を進めていくことが重要である。
　また、本処理区（特定環境保全公共下水道）が有する余剰処理能力を活用し、下水道事業全体としてた効率的なの運営を行っていくため、近隣の農業集落排水処理区との統合等の事業運営の見直しについても引き続き検討や実施を進めていかなければならない。
　管渠についてはまだ大半が耐用年数に達していないものの、車道部のマンホール蓋については耐用年数を経過し、随所で経年劣化が見られるため、長寿命化事業等により計画的に更新事業を実施していく必要がある。耐用年数を迎えている一部の管渠及び処理施設の機械・電気設備の計画的な更新を行い、事業費の平準化を図りながら、健全な事業経営へ向けた努力を行っていきたい。</t>
    <rPh sb="207" eb="209">
      <t>ジッシ</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</si>
</sst>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7"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0"/>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6">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15" fillId="0" borderId="6" xfId="0" applyFont="1" applyBorder="1" applyAlignment="1" applyProtection="1">
      <alignment horizontal="left" vertical="top" wrapText="1"/>
      <protection locked="0"/>
    </xf>
    <xf numFmtId="0" fontId="15" fillId="0" borderId="0" xfId="0" applyFont="1" applyBorder="1" applyAlignment="1" applyProtection="1">
      <alignment horizontal="left" vertical="top" wrapText="1"/>
      <protection locked="0"/>
    </xf>
    <xf numFmtId="0" fontId="15" fillId="0" borderId="7" xfId="0" applyFont="1" applyBorder="1" applyAlignment="1" applyProtection="1">
      <alignment horizontal="left" vertical="top" wrapText="1"/>
      <protection locked="0"/>
    </xf>
    <xf numFmtId="0" fontId="15" fillId="0" borderId="8" xfId="0" applyFont="1" applyBorder="1" applyAlignment="1" applyProtection="1">
      <alignment horizontal="left" vertical="top" wrapText="1"/>
      <protection locked="0"/>
    </xf>
    <xf numFmtId="0" fontId="15" fillId="0" borderId="1" xfId="0" applyFont="1" applyBorder="1" applyAlignment="1" applyProtection="1">
      <alignment horizontal="left" vertical="top" wrapText="1"/>
      <protection locked="0"/>
    </xf>
    <xf numFmtId="0" fontId="1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F771-4DC7-AE19-184522CB9C80}"/>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7.0000000000000007E-2</c:v>
                </c:pt>
                <c:pt idx="1">
                  <c:v>0.09</c:v>
                </c:pt>
                <c:pt idx="2">
                  <c:v>0.09</c:v>
                </c:pt>
                <c:pt idx="3">
                  <c:v>0.13</c:v>
                </c:pt>
                <c:pt idx="4">
                  <c:v>0.36</c:v>
                </c:pt>
              </c:numCache>
            </c:numRef>
          </c:val>
          <c:smooth val="0"/>
          <c:extLst>
            <c:ext xmlns:c16="http://schemas.microsoft.com/office/drawing/2014/chart" uri="{C3380CC4-5D6E-409C-BE32-E72D297353CC}">
              <c16:uniqueId val="{00000001-F771-4DC7-AE19-184522CB9C80}"/>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データ!$CM$6:$CQ$6</c:f>
              <c:numCache>
                <c:formatCode>#,##0.00;"△"#,##0.00;"-"</c:formatCode>
                <c:ptCount val="5"/>
                <c:pt idx="0">
                  <c:v>41</c:v>
                </c:pt>
                <c:pt idx="1">
                  <c:v>42.9</c:v>
                </c:pt>
                <c:pt idx="2">
                  <c:v>42</c:v>
                </c:pt>
                <c:pt idx="3">
                  <c:v>41.7</c:v>
                </c:pt>
                <c:pt idx="4">
                  <c:v>39.200000000000003</c:v>
                </c:pt>
              </c:numCache>
            </c:numRef>
          </c:val>
          <c:extLst>
            <c:ext xmlns:c16="http://schemas.microsoft.com/office/drawing/2014/chart" uri="{C3380CC4-5D6E-409C-BE32-E72D297353CC}">
              <c16:uniqueId val="{00000000-4F8D-4D64-B21E-DD902DE0AD22}"/>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41.35</c:v>
                </c:pt>
                <c:pt idx="1">
                  <c:v>42.9</c:v>
                </c:pt>
                <c:pt idx="2">
                  <c:v>43.36</c:v>
                </c:pt>
                <c:pt idx="3">
                  <c:v>42.56</c:v>
                </c:pt>
                <c:pt idx="4">
                  <c:v>42.47</c:v>
                </c:pt>
              </c:numCache>
            </c:numRef>
          </c:val>
          <c:smooth val="0"/>
          <c:extLst>
            <c:ext xmlns:c16="http://schemas.microsoft.com/office/drawing/2014/chart" uri="{C3380CC4-5D6E-409C-BE32-E72D297353CC}">
              <c16:uniqueId val="{00000001-4F8D-4D64-B21E-DD902DE0AD22}"/>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データ!$CX$6:$DB$6</c:f>
              <c:numCache>
                <c:formatCode>#,##0.00;"△"#,##0.00;"-"</c:formatCode>
                <c:ptCount val="5"/>
                <c:pt idx="0">
                  <c:v>88.9</c:v>
                </c:pt>
                <c:pt idx="1">
                  <c:v>89.74</c:v>
                </c:pt>
                <c:pt idx="2">
                  <c:v>90.56</c:v>
                </c:pt>
                <c:pt idx="3">
                  <c:v>90</c:v>
                </c:pt>
                <c:pt idx="4">
                  <c:v>90.67</c:v>
                </c:pt>
              </c:numCache>
            </c:numRef>
          </c:val>
          <c:extLst>
            <c:ext xmlns:c16="http://schemas.microsoft.com/office/drawing/2014/chart" uri="{C3380CC4-5D6E-409C-BE32-E72D297353CC}">
              <c16:uniqueId val="{00000000-30E1-4A57-8A8B-3FDF074D3D6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82.9</c:v>
                </c:pt>
                <c:pt idx="1">
                  <c:v>83.5</c:v>
                </c:pt>
                <c:pt idx="2">
                  <c:v>83.06</c:v>
                </c:pt>
                <c:pt idx="3">
                  <c:v>83.32</c:v>
                </c:pt>
                <c:pt idx="4">
                  <c:v>83.75</c:v>
                </c:pt>
              </c:numCache>
            </c:numRef>
          </c:val>
          <c:smooth val="0"/>
          <c:extLst>
            <c:ext xmlns:c16="http://schemas.microsoft.com/office/drawing/2014/chart" uri="{C3380CC4-5D6E-409C-BE32-E72D297353CC}">
              <c16:uniqueId val="{00000001-30E1-4A57-8A8B-3FDF074D3D6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データ!$Y$6:$AC$6</c:f>
              <c:numCache>
                <c:formatCode>#,##0.00;"△"#,##0.00;"-"</c:formatCode>
                <c:ptCount val="5"/>
                <c:pt idx="0">
                  <c:v>68.400000000000006</c:v>
                </c:pt>
                <c:pt idx="1">
                  <c:v>90.53</c:v>
                </c:pt>
                <c:pt idx="2">
                  <c:v>91.29</c:v>
                </c:pt>
                <c:pt idx="3">
                  <c:v>86.75</c:v>
                </c:pt>
                <c:pt idx="4">
                  <c:v>94.59</c:v>
                </c:pt>
              </c:numCache>
            </c:numRef>
          </c:val>
          <c:extLst>
            <c:ext xmlns:c16="http://schemas.microsoft.com/office/drawing/2014/chart" uri="{C3380CC4-5D6E-409C-BE32-E72D297353CC}">
              <c16:uniqueId val="{00000000-4DE9-4EC4-995A-550094C1E169}"/>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DE9-4EC4-995A-550094C1E169}"/>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FE56-424B-A63C-1EC537743CD2}"/>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FE56-424B-A63C-1EC537743CD2}"/>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4E23-4D9C-A575-A1240B2763A0}"/>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4E23-4D9C-A575-A1240B2763A0}"/>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B77E-4254-96BB-141DFDDBAEBD}"/>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77E-4254-96BB-141DFDDBAEBD}"/>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E032-4F16-9D9D-B6E3BF6024ED}"/>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E032-4F16-9D9D-B6E3BF6024ED}"/>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データ!$BF$6:$BJ$6</c:f>
              <c:numCache>
                <c:formatCode>#,##0.00;"△"#,##0.00;"-"</c:formatCode>
                <c:ptCount val="5"/>
                <c:pt idx="0">
                  <c:v>1337.13</c:v>
                </c:pt>
                <c:pt idx="1">
                  <c:v>1253.26</c:v>
                </c:pt>
                <c:pt idx="2">
                  <c:v>1190.49</c:v>
                </c:pt>
                <c:pt idx="3">
                  <c:v>1101.21</c:v>
                </c:pt>
                <c:pt idx="4">
                  <c:v>1032.8699999999999</c:v>
                </c:pt>
              </c:numCache>
            </c:numRef>
          </c:val>
          <c:extLst>
            <c:ext xmlns:c16="http://schemas.microsoft.com/office/drawing/2014/chart" uri="{C3380CC4-5D6E-409C-BE32-E72D297353CC}">
              <c16:uniqueId val="{00000000-0827-4DCF-86B3-BA67B16A9106}"/>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1434.89</c:v>
                </c:pt>
                <c:pt idx="1">
                  <c:v>1298.9100000000001</c:v>
                </c:pt>
                <c:pt idx="2">
                  <c:v>1243.71</c:v>
                </c:pt>
                <c:pt idx="3">
                  <c:v>1194.1500000000001</c:v>
                </c:pt>
                <c:pt idx="4">
                  <c:v>1206.79</c:v>
                </c:pt>
              </c:numCache>
            </c:numRef>
          </c:val>
          <c:smooth val="0"/>
          <c:extLst>
            <c:ext xmlns:c16="http://schemas.microsoft.com/office/drawing/2014/chart" uri="{C3380CC4-5D6E-409C-BE32-E72D297353CC}">
              <c16:uniqueId val="{00000001-0827-4DCF-86B3-BA67B16A9106}"/>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データ!$BQ$6:$BU$6</c:f>
              <c:numCache>
                <c:formatCode>#,##0.00;"△"#,##0.00;"-"</c:formatCode>
                <c:ptCount val="5"/>
                <c:pt idx="0">
                  <c:v>53.32</c:v>
                </c:pt>
                <c:pt idx="1">
                  <c:v>81.03</c:v>
                </c:pt>
                <c:pt idx="2">
                  <c:v>82.31</c:v>
                </c:pt>
                <c:pt idx="3">
                  <c:v>70.97</c:v>
                </c:pt>
                <c:pt idx="4">
                  <c:v>84.38</c:v>
                </c:pt>
              </c:numCache>
            </c:numRef>
          </c:val>
          <c:extLst>
            <c:ext xmlns:c16="http://schemas.microsoft.com/office/drawing/2014/chart" uri="{C3380CC4-5D6E-409C-BE32-E72D297353CC}">
              <c16:uniqueId val="{00000000-7192-42EB-89DF-9858E420404F}"/>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66.22</c:v>
                </c:pt>
                <c:pt idx="1">
                  <c:v>69.87</c:v>
                </c:pt>
                <c:pt idx="2">
                  <c:v>74.3</c:v>
                </c:pt>
                <c:pt idx="3">
                  <c:v>72.260000000000005</c:v>
                </c:pt>
                <c:pt idx="4">
                  <c:v>71.84</c:v>
                </c:pt>
              </c:numCache>
            </c:numRef>
          </c:val>
          <c:smooth val="0"/>
          <c:extLst>
            <c:ext xmlns:c16="http://schemas.microsoft.com/office/drawing/2014/chart" uri="{C3380CC4-5D6E-409C-BE32-E72D297353CC}">
              <c16:uniqueId val="{00000001-7192-42EB-89DF-9858E420404F}"/>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46388</c:v>
                </c:pt>
                <c:pt idx="1">
                  <c:v>46753</c:v>
                </c:pt>
                <c:pt idx="2">
                  <c:v>47119</c:v>
                </c:pt>
                <c:pt idx="3">
                  <c:v>47484</c:v>
                </c:pt>
                <c:pt idx="4" formatCode="&quot;R&quot;dd">
                  <c:v>47849</c:v>
                </c:pt>
              </c:numCache>
            </c:numRef>
          </c:cat>
          <c:val>
            <c:numRef>
              <c:f>データ!$CB$6:$CF$6</c:f>
              <c:numCache>
                <c:formatCode>#,##0.00;"△"#,##0.00;"-"</c:formatCode>
                <c:ptCount val="5"/>
                <c:pt idx="0">
                  <c:v>315.31</c:v>
                </c:pt>
                <c:pt idx="1">
                  <c:v>196.42</c:v>
                </c:pt>
                <c:pt idx="2">
                  <c:v>194.51</c:v>
                </c:pt>
                <c:pt idx="3">
                  <c:v>226.2</c:v>
                </c:pt>
                <c:pt idx="4">
                  <c:v>203.05</c:v>
                </c:pt>
              </c:numCache>
            </c:numRef>
          </c:val>
          <c:extLst>
            <c:ext xmlns:c16="http://schemas.microsoft.com/office/drawing/2014/chart" uri="{C3380CC4-5D6E-409C-BE32-E72D297353CC}">
              <c16:uniqueId val="{00000000-9173-4492-9833-DFFFBF7A789E}"/>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246.72</c:v>
                </c:pt>
                <c:pt idx="1">
                  <c:v>234.96</c:v>
                </c:pt>
                <c:pt idx="2">
                  <c:v>221.81</c:v>
                </c:pt>
                <c:pt idx="3">
                  <c:v>230.02</c:v>
                </c:pt>
                <c:pt idx="4">
                  <c:v>228.47</c:v>
                </c:pt>
              </c:numCache>
            </c:numRef>
          </c:val>
          <c:smooth val="0"/>
          <c:extLst>
            <c:ext xmlns:c16="http://schemas.microsoft.com/office/drawing/2014/chart" uri="{C3380CC4-5D6E-409C-BE32-E72D297353CC}">
              <c16:uniqueId val="{00000001-9173-4492-9833-DFFFBF7A789E}"/>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【1,218.70】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【84.20】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【42.86】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【218.56】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【74.17】</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6"/>
  <sheetViews>
    <sheetView showGridLines="0" tabSelected="1" zoomScaleNormal="100" workbookViewId="0"/>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鳥取県　八頭町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法非適用</v>
      </c>
      <c r="C8" s="49"/>
      <c r="D8" s="49"/>
      <c r="E8" s="49"/>
      <c r="F8" s="49"/>
      <c r="G8" s="49"/>
      <c r="H8" s="49"/>
      <c r="I8" s="49" t="str">
        <f>データ!J6</f>
        <v>下水道事業</v>
      </c>
      <c r="J8" s="49"/>
      <c r="K8" s="49"/>
      <c r="L8" s="49"/>
      <c r="M8" s="49"/>
      <c r="N8" s="49"/>
      <c r="O8" s="49"/>
      <c r="P8" s="49" t="str">
        <f>データ!K6</f>
        <v>特定環境保全公共下水道</v>
      </c>
      <c r="Q8" s="49"/>
      <c r="R8" s="49"/>
      <c r="S8" s="49"/>
      <c r="T8" s="49"/>
      <c r="U8" s="49"/>
      <c r="V8" s="49"/>
      <c r="W8" s="49" t="str">
        <f>データ!L6</f>
        <v>D2</v>
      </c>
      <c r="X8" s="49"/>
      <c r="Y8" s="49"/>
      <c r="Z8" s="49"/>
      <c r="AA8" s="49"/>
      <c r="AB8" s="49"/>
      <c r="AC8" s="49"/>
      <c r="AD8" s="50" t="str">
        <f>データ!$M$6</f>
        <v>非設置</v>
      </c>
      <c r="AE8" s="50"/>
      <c r="AF8" s="50"/>
      <c r="AG8" s="50"/>
      <c r="AH8" s="50"/>
      <c r="AI8" s="50"/>
      <c r="AJ8" s="50"/>
      <c r="AK8" s="3"/>
      <c r="AL8" s="51">
        <f>データ!S6</f>
        <v>16920</v>
      </c>
      <c r="AM8" s="51"/>
      <c r="AN8" s="51"/>
      <c r="AO8" s="51"/>
      <c r="AP8" s="51"/>
      <c r="AQ8" s="51"/>
      <c r="AR8" s="51"/>
      <c r="AS8" s="51"/>
      <c r="AT8" s="46">
        <f>データ!T6</f>
        <v>206.71</v>
      </c>
      <c r="AU8" s="46"/>
      <c r="AV8" s="46"/>
      <c r="AW8" s="46"/>
      <c r="AX8" s="46"/>
      <c r="AY8" s="46"/>
      <c r="AZ8" s="46"/>
      <c r="BA8" s="46"/>
      <c r="BB8" s="46">
        <f>データ!U6</f>
        <v>81.849999999999994</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t="str">
        <f>データ!O6</f>
        <v>該当数値なし</v>
      </c>
      <c r="J10" s="46"/>
      <c r="K10" s="46"/>
      <c r="L10" s="46"/>
      <c r="M10" s="46"/>
      <c r="N10" s="46"/>
      <c r="O10" s="46"/>
      <c r="P10" s="46">
        <f>データ!P6</f>
        <v>8.48</v>
      </c>
      <c r="Q10" s="46"/>
      <c r="R10" s="46"/>
      <c r="S10" s="46"/>
      <c r="T10" s="46"/>
      <c r="U10" s="46"/>
      <c r="V10" s="46"/>
      <c r="W10" s="46">
        <f>データ!Q6</f>
        <v>90</v>
      </c>
      <c r="X10" s="46"/>
      <c r="Y10" s="46"/>
      <c r="Z10" s="46"/>
      <c r="AA10" s="46"/>
      <c r="AB10" s="46"/>
      <c r="AC10" s="46"/>
      <c r="AD10" s="51">
        <f>データ!R6</f>
        <v>3620</v>
      </c>
      <c r="AE10" s="51"/>
      <c r="AF10" s="51"/>
      <c r="AG10" s="51"/>
      <c r="AH10" s="51"/>
      <c r="AI10" s="51"/>
      <c r="AJ10" s="51"/>
      <c r="AK10" s="2"/>
      <c r="AL10" s="51">
        <f>データ!V6</f>
        <v>1425</v>
      </c>
      <c r="AM10" s="51"/>
      <c r="AN10" s="51"/>
      <c r="AO10" s="51"/>
      <c r="AP10" s="51"/>
      <c r="AQ10" s="51"/>
      <c r="AR10" s="51"/>
      <c r="AS10" s="51"/>
      <c r="AT10" s="46">
        <f>データ!W6</f>
        <v>0.55000000000000004</v>
      </c>
      <c r="AU10" s="46"/>
      <c r="AV10" s="46"/>
      <c r="AW10" s="46"/>
      <c r="AX10" s="46"/>
      <c r="AY10" s="46"/>
      <c r="AZ10" s="46"/>
      <c r="BA10" s="46"/>
      <c r="BB10" s="46">
        <f>データ!X6</f>
        <v>2590.91</v>
      </c>
      <c r="BC10" s="46"/>
      <c r="BD10" s="46"/>
      <c r="BE10" s="46"/>
      <c r="BF10" s="46"/>
      <c r="BG10" s="46"/>
      <c r="BH10" s="46"/>
      <c r="BI10" s="46"/>
      <c r="BJ10" s="2"/>
      <c r="BK10" s="2"/>
      <c r="BL10" s="75" t="s">
        <v>22</v>
      </c>
      <c r="BM10" s="76"/>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7" t="s">
        <v>24</v>
      </c>
      <c r="BM11" s="77"/>
      <c r="BN11" s="77"/>
      <c r="BO11" s="77"/>
      <c r="BP11" s="77"/>
      <c r="BQ11" s="77"/>
      <c r="BR11" s="77"/>
      <c r="BS11" s="77"/>
      <c r="BT11" s="77"/>
      <c r="BU11" s="77"/>
      <c r="BV11" s="77"/>
      <c r="BW11" s="77"/>
      <c r="BX11" s="77"/>
      <c r="BY11" s="77"/>
      <c r="BZ11" s="77"/>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7"/>
      <c r="BM12" s="77"/>
      <c r="BN12" s="77"/>
      <c r="BO12" s="77"/>
      <c r="BP12" s="77"/>
      <c r="BQ12" s="77"/>
      <c r="BR12" s="77"/>
      <c r="BS12" s="77"/>
      <c r="BT12" s="77"/>
      <c r="BU12" s="77"/>
      <c r="BV12" s="77"/>
      <c r="BW12" s="77"/>
      <c r="BX12" s="77"/>
      <c r="BY12" s="77"/>
      <c r="BZ12" s="77"/>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8"/>
      <c r="BM13" s="78"/>
      <c r="BN13" s="78"/>
      <c r="BO13" s="78"/>
      <c r="BP13" s="78"/>
      <c r="BQ13" s="78"/>
      <c r="BR13" s="78"/>
      <c r="BS13" s="78"/>
      <c r="BT13" s="78"/>
      <c r="BU13" s="78"/>
      <c r="BV13" s="78"/>
      <c r="BW13" s="78"/>
      <c r="BX13" s="78"/>
      <c r="BY13" s="78"/>
      <c r="BZ13" s="78"/>
    </row>
    <row r="14" spans="1:78" ht="13.5" customHeight="1" x14ac:dyDescent="0.15">
      <c r="A14" s="2"/>
      <c r="B14" s="79" t="s">
        <v>25</v>
      </c>
      <c r="C14" s="80"/>
      <c r="D14" s="80"/>
      <c r="E14" s="80"/>
      <c r="F14" s="80"/>
      <c r="G14" s="80"/>
      <c r="H14" s="80"/>
      <c r="I14" s="80"/>
      <c r="J14" s="80"/>
      <c r="K14" s="80"/>
      <c r="L14" s="80"/>
      <c r="M14" s="80"/>
      <c r="N14" s="80"/>
      <c r="O14" s="80"/>
      <c r="P14" s="80"/>
      <c r="Q14" s="80"/>
      <c r="R14" s="80"/>
      <c r="S14" s="80"/>
      <c r="T14" s="80"/>
      <c r="U14" s="80"/>
      <c r="V14" s="80"/>
      <c r="W14" s="80"/>
      <c r="X14" s="80"/>
      <c r="Y14" s="80"/>
      <c r="Z14" s="80"/>
      <c r="AA14" s="80"/>
      <c r="AB14" s="80"/>
      <c r="AC14" s="80"/>
      <c r="AD14" s="80"/>
      <c r="AE14" s="80"/>
      <c r="AF14" s="80"/>
      <c r="AG14" s="80"/>
      <c r="AH14" s="80"/>
      <c r="AI14" s="80"/>
      <c r="AJ14" s="80"/>
      <c r="AK14" s="80"/>
      <c r="AL14" s="80"/>
      <c r="AM14" s="80"/>
      <c r="AN14" s="80"/>
      <c r="AO14" s="80"/>
      <c r="AP14" s="80"/>
      <c r="AQ14" s="80"/>
      <c r="AR14" s="80"/>
      <c r="AS14" s="80"/>
      <c r="AT14" s="80"/>
      <c r="AU14" s="80"/>
      <c r="AV14" s="80"/>
      <c r="AW14" s="80"/>
      <c r="AX14" s="80"/>
      <c r="AY14" s="80"/>
      <c r="AZ14" s="80"/>
      <c r="BA14" s="80"/>
      <c r="BB14" s="80"/>
      <c r="BC14" s="80"/>
      <c r="BD14" s="80"/>
      <c r="BE14" s="80"/>
      <c r="BF14" s="80"/>
      <c r="BG14" s="80"/>
      <c r="BH14" s="80"/>
      <c r="BI14" s="80"/>
      <c r="BJ14" s="81"/>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82" t="s">
        <v>119</v>
      </c>
      <c r="BM16" s="83"/>
      <c r="BN16" s="83"/>
      <c r="BO16" s="83"/>
      <c r="BP16" s="83"/>
      <c r="BQ16" s="83"/>
      <c r="BR16" s="83"/>
      <c r="BS16" s="83"/>
      <c r="BT16" s="83"/>
      <c r="BU16" s="83"/>
      <c r="BV16" s="83"/>
      <c r="BW16" s="83"/>
      <c r="BX16" s="83"/>
      <c r="BY16" s="83"/>
      <c r="BZ16" s="84"/>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82"/>
      <c r="BM17" s="83"/>
      <c r="BN17" s="83"/>
      <c r="BO17" s="83"/>
      <c r="BP17" s="83"/>
      <c r="BQ17" s="83"/>
      <c r="BR17" s="83"/>
      <c r="BS17" s="83"/>
      <c r="BT17" s="83"/>
      <c r="BU17" s="83"/>
      <c r="BV17" s="83"/>
      <c r="BW17" s="83"/>
      <c r="BX17" s="83"/>
      <c r="BY17" s="83"/>
      <c r="BZ17" s="84"/>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82"/>
      <c r="BM18" s="83"/>
      <c r="BN18" s="83"/>
      <c r="BO18" s="83"/>
      <c r="BP18" s="83"/>
      <c r="BQ18" s="83"/>
      <c r="BR18" s="83"/>
      <c r="BS18" s="83"/>
      <c r="BT18" s="83"/>
      <c r="BU18" s="83"/>
      <c r="BV18" s="83"/>
      <c r="BW18" s="83"/>
      <c r="BX18" s="83"/>
      <c r="BY18" s="83"/>
      <c r="BZ18" s="84"/>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82"/>
      <c r="BM19" s="83"/>
      <c r="BN19" s="83"/>
      <c r="BO19" s="83"/>
      <c r="BP19" s="83"/>
      <c r="BQ19" s="83"/>
      <c r="BR19" s="83"/>
      <c r="BS19" s="83"/>
      <c r="BT19" s="83"/>
      <c r="BU19" s="83"/>
      <c r="BV19" s="83"/>
      <c r="BW19" s="83"/>
      <c r="BX19" s="83"/>
      <c r="BY19" s="83"/>
      <c r="BZ19" s="84"/>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82"/>
      <c r="BM20" s="83"/>
      <c r="BN20" s="83"/>
      <c r="BO20" s="83"/>
      <c r="BP20" s="83"/>
      <c r="BQ20" s="83"/>
      <c r="BR20" s="83"/>
      <c r="BS20" s="83"/>
      <c r="BT20" s="83"/>
      <c r="BU20" s="83"/>
      <c r="BV20" s="83"/>
      <c r="BW20" s="83"/>
      <c r="BX20" s="83"/>
      <c r="BY20" s="83"/>
      <c r="BZ20" s="84"/>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82"/>
      <c r="BM21" s="83"/>
      <c r="BN21" s="83"/>
      <c r="BO21" s="83"/>
      <c r="BP21" s="83"/>
      <c r="BQ21" s="83"/>
      <c r="BR21" s="83"/>
      <c r="BS21" s="83"/>
      <c r="BT21" s="83"/>
      <c r="BU21" s="83"/>
      <c r="BV21" s="83"/>
      <c r="BW21" s="83"/>
      <c r="BX21" s="83"/>
      <c r="BY21" s="83"/>
      <c r="BZ21" s="84"/>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82"/>
      <c r="BM22" s="83"/>
      <c r="BN22" s="83"/>
      <c r="BO22" s="83"/>
      <c r="BP22" s="83"/>
      <c r="BQ22" s="83"/>
      <c r="BR22" s="83"/>
      <c r="BS22" s="83"/>
      <c r="BT22" s="83"/>
      <c r="BU22" s="83"/>
      <c r="BV22" s="83"/>
      <c r="BW22" s="83"/>
      <c r="BX22" s="83"/>
      <c r="BY22" s="83"/>
      <c r="BZ22" s="84"/>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82"/>
      <c r="BM23" s="83"/>
      <c r="BN23" s="83"/>
      <c r="BO23" s="83"/>
      <c r="BP23" s="83"/>
      <c r="BQ23" s="83"/>
      <c r="BR23" s="83"/>
      <c r="BS23" s="83"/>
      <c r="BT23" s="83"/>
      <c r="BU23" s="83"/>
      <c r="BV23" s="83"/>
      <c r="BW23" s="83"/>
      <c r="BX23" s="83"/>
      <c r="BY23" s="83"/>
      <c r="BZ23" s="84"/>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82"/>
      <c r="BM24" s="83"/>
      <c r="BN24" s="83"/>
      <c r="BO24" s="83"/>
      <c r="BP24" s="83"/>
      <c r="BQ24" s="83"/>
      <c r="BR24" s="83"/>
      <c r="BS24" s="83"/>
      <c r="BT24" s="83"/>
      <c r="BU24" s="83"/>
      <c r="BV24" s="83"/>
      <c r="BW24" s="83"/>
      <c r="BX24" s="83"/>
      <c r="BY24" s="83"/>
      <c r="BZ24" s="84"/>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82"/>
      <c r="BM25" s="83"/>
      <c r="BN25" s="83"/>
      <c r="BO25" s="83"/>
      <c r="BP25" s="83"/>
      <c r="BQ25" s="83"/>
      <c r="BR25" s="83"/>
      <c r="BS25" s="83"/>
      <c r="BT25" s="83"/>
      <c r="BU25" s="83"/>
      <c r="BV25" s="83"/>
      <c r="BW25" s="83"/>
      <c r="BX25" s="83"/>
      <c r="BY25" s="83"/>
      <c r="BZ25" s="84"/>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82"/>
      <c r="BM26" s="83"/>
      <c r="BN26" s="83"/>
      <c r="BO26" s="83"/>
      <c r="BP26" s="83"/>
      <c r="BQ26" s="83"/>
      <c r="BR26" s="83"/>
      <c r="BS26" s="83"/>
      <c r="BT26" s="83"/>
      <c r="BU26" s="83"/>
      <c r="BV26" s="83"/>
      <c r="BW26" s="83"/>
      <c r="BX26" s="83"/>
      <c r="BY26" s="83"/>
      <c r="BZ26" s="84"/>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82"/>
      <c r="BM27" s="83"/>
      <c r="BN27" s="83"/>
      <c r="BO27" s="83"/>
      <c r="BP27" s="83"/>
      <c r="BQ27" s="83"/>
      <c r="BR27" s="83"/>
      <c r="BS27" s="83"/>
      <c r="BT27" s="83"/>
      <c r="BU27" s="83"/>
      <c r="BV27" s="83"/>
      <c r="BW27" s="83"/>
      <c r="BX27" s="83"/>
      <c r="BY27" s="83"/>
      <c r="BZ27" s="84"/>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82"/>
      <c r="BM28" s="83"/>
      <c r="BN28" s="83"/>
      <c r="BO28" s="83"/>
      <c r="BP28" s="83"/>
      <c r="BQ28" s="83"/>
      <c r="BR28" s="83"/>
      <c r="BS28" s="83"/>
      <c r="BT28" s="83"/>
      <c r="BU28" s="83"/>
      <c r="BV28" s="83"/>
      <c r="BW28" s="83"/>
      <c r="BX28" s="83"/>
      <c r="BY28" s="83"/>
      <c r="BZ28" s="84"/>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82"/>
      <c r="BM29" s="83"/>
      <c r="BN29" s="83"/>
      <c r="BO29" s="83"/>
      <c r="BP29" s="83"/>
      <c r="BQ29" s="83"/>
      <c r="BR29" s="83"/>
      <c r="BS29" s="83"/>
      <c r="BT29" s="83"/>
      <c r="BU29" s="83"/>
      <c r="BV29" s="83"/>
      <c r="BW29" s="83"/>
      <c r="BX29" s="83"/>
      <c r="BY29" s="83"/>
      <c r="BZ29" s="84"/>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82"/>
      <c r="BM30" s="83"/>
      <c r="BN30" s="83"/>
      <c r="BO30" s="83"/>
      <c r="BP30" s="83"/>
      <c r="BQ30" s="83"/>
      <c r="BR30" s="83"/>
      <c r="BS30" s="83"/>
      <c r="BT30" s="83"/>
      <c r="BU30" s="83"/>
      <c r="BV30" s="83"/>
      <c r="BW30" s="83"/>
      <c r="BX30" s="83"/>
      <c r="BY30" s="83"/>
      <c r="BZ30" s="84"/>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82"/>
      <c r="BM31" s="83"/>
      <c r="BN31" s="83"/>
      <c r="BO31" s="83"/>
      <c r="BP31" s="83"/>
      <c r="BQ31" s="83"/>
      <c r="BR31" s="83"/>
      <c r="BS31" s="83"/>
      <c r="BT31" s="83"/>
      <c r="BU31" s="83"/>
      <c r="BV31" s="83"/>
      <c r="BW31" s="83"/>
      <c r="BX31" s="83"/>
      <c r="BY31" s="83"/>
      <c r="BZ31" s="84"/>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82"/>
      <c r="BM32" s="83"/>
      <c r="BN32" s="83"/>
      <c r="BO32" s="83"/>
      <c r="BP32" s="83"/>
      <c r="BQ32" s="83"/>
      <c r="BR32" s="83"/>
      <c r="BS32" s="83"/>
      <c r="BT32" s="83"/>
      <c r="BU32" s="83"/>
      <c r="BV32" s="83"/>
      <c r="BW32" s="83"/>
      <c r="BX32" s="83"/>
      <c r="BY32" s="83"/>
      <c r="BZ32" s="84"/>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82"/>
      <c r="BM33" s="83"/>
      <c r="BN33" s="83"/>
      <c r="BO33" s="83"/>
      <c r="BP33" s="83"/>
      <c r="BQ33" s="83"/>
      <c r="BR33" s="83"/>
      <c r="BS33" s="83"/>
      <c r="BT33" s="83"/>
      <c r="BU33" s="83"/>
      <c r="BV33" s="83"/>
      <c r="BW33" s="83"/>
      <c r="BX33" s="83"/>
      <c r="BY33" s="83"/>
      <c r="BZ33" s="84"/>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82"/>
      <c r="BM34" s="83"/>
      <c r="BN34" s="83"/>
      <c r="BO34" s="83"/>
      <c r="BP34" s="83"/>
      <c r="BQ34" s="83"/>
      <c r="BR34" s="83"/>
      <c r="BS34" s="83"/>
      <c r="BT34" s="83"/>
      <c r="BU34" s="83"/>
      <c r="BV34" s="83"/>
      <c r="BW34" s="83"/>
      <c r="BX34" s="83"/>
      <c r="BY34" s="83"/>
      <c r="BZ34" s="84"/>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82"/>
      <c r="BM35" s="83"/>
      <c r="BN35" s="83"/>
      <c r="BO35" s="83"/>
      <c r="BP35" s="83"/>
      <c r="BQ35" s="83"/>
      <c r="BR35" s="83"/>
      <c r="BS35" s="83"/>
      <c r="BT35" s="83"/>
      <c r="BU35" s="83"/>
      <c r="BV35" s="83"/>
      <c r="BW35" s="83"/>
      <c r="BX35" s="83"/>
      <c r="BY35" s="83"/>
      <c r="BZ35" s="84"/>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82"/>
      <c r="BM36" s="83"/>
      <c r="BN36" s="83"/>
      <c r="BO36" s="83"/>
      <c r="BP36" s="83"/>
      <c r="BQ36" s="83"/>
      <c r="BR36" s="83"/>
      <c r="BS36" s="83"/>
      <c r="BT36" s="83"/>
      <c r="BU36" s="83"/>
      <c r="BV36" s="83"/>
      <c r="BW36" s="83"/>
      <c r="BX36" s="83"/>
      <c r="BY36" s="83"/>
      <c r="BZ36" s="84"/>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82"/>
      <c r="BM37" s="83"/>
      <c r="BN37" s="83"/>
      <c r="BO37" s="83"/>
      <c r="BP37" s="83"/>
      <c r="BQ37" s="83"/>
      <c r="BR37" s="83"/>
      <c r="BS37" s="83"/>
      <c r="BT37" s="83"/>
      <c r="BU37" s="83"/>
      <c r="BV37" s="83"/>
      <c r="BW37" s="83"/>
      <c r="BX37" s="83"/>
      <c r="BY37" s="83"/>
      <c r="BZ37" s="84"/>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82"/>
      <c r="BM38" s="83"/>
      <c r="BN38" s="83"/>
      <c r="BO38" s="83"/>
      <c r="BP38" s="83"/>
      <c r="BQ38" s="83"/>
      <c r="BR38" s="83"/>
      <c r="BS38" s="83"/>
      <c r="BT38" s="83"/>
      <c r="BU38" s="83"/>
      <c r="BV38" s="83"/>
      <c r="BW38" s="83"/>
      <c r="BX38" s="83"/>
      <c r="BY38" s="83"/>
      <c r="BZ38" s="84"/>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82"/>
      <c r="BM39" s="83"/>
      <c r="BN39" s="83"/>
      <c r="BO39" s="83"/>
      <c r="BP39" s="83"/>
      <c r="BQ39" s="83"/>
      <c r="BR39" s="83"/>
      <c r="BS39" s="83"/>
      <c r="BT39" s="83"/>
      <c r="BU39" s="83"/>
      <c r="BV39" s="83"/>
      <c r="BW39" s="83"/>
      <c r="BX39" s="83"/>
      <c r="BY39" s="83"/>
      <c r="BZ39" s="84"/>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82"/>
      <c r="BM40" s="83"/>
      <c r="BN40" s="83"/>
      <c r="BO40" s="83"/>
      <c r="BP40" s="83"/>
      <c r="BQ40" s="83"/>
      <c r="BR40" s="83"/>
      <c r="BS40" s="83"/>
      <c r="BT40" s="83"/>
      <c r="BU40" s="83"/>
      <c r="BV40" s="83"/>
      <c r="BW40" s="83"/>
      <c r="BX40" s="83"/>
      <c r="BY40" s="83"/>
      <c r="BZ40" s="84"/>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82"/>
      <c r="BM41" s="83"/>
      <c r="BN41" s="83"/>
      <c r="BO41" s="83"/>
      <c r="BP41" s="83"/>
      <c r="BQ41" s="83"/>
      <c r="BR41" s="83"/>
      <c r="BS41" s="83"/>
      <c r="BT41" s="83"/>
      <c r="BU41" s="83"/>
      <c r="BV41" s="83"/>
      <c r="BW41" s="83"/>
      <c r="BX41" s="83"/>
      <c r="BY41" s="83"/>
      <c r="BZ41" s="84"/>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82"/>
      <c r="BM42" s="83"/>
      <c r="BN42" s="83"/>
      <c r="BO42" s="83"/>
      <c r="BP42" s="83"/>
      <c r="BQ42" s="83"/>
      <c r="BR42" s="83"/>
      <c r="BS42" s="83"/>
      <c r="BT42" s="83"/>
      <c r="BU42" s="83"/>
      <c r="BV42" s="83"/>
      <c r="BW42" s="83"/>
      <c r="BX42" s="83"/>
      <c r="BY42" s="83"/>
      <c r="BZ42" s="84"/>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82"/>
      <c r="BM43" s="83"/>
      <c r="BN43" s="83"/>
      <c r="BO43" s="83"/>
      <c r="BP43" s="83"/>
      <c r="BQ43" s="83"/>
      <c r="BR43" s="83"/>
      <c r="BS43" s="83"/>
      <c r="BT43" s="83"/>
      <c r="BU43" s="83"/>
      <c r="BV43" s="83"/>
      <c r="BW43" s="83"/>
      <c r="BX43" s="83"/>
      <c r="BY43" s="83"/>
      <c r="BZ43" s="84"/>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85"/>
      <c r="BM44" s="86"/>
      <c r="BN44" s="86"/>
      <c r="BO44" s="86"/>
      <c r="BP44" s="86"/>
      <c r="BQ44" s="86"/>
      <c r="BR44" s="86"/>
      <c r="BS44" s="86"/>
      <c r="BT44" s="86"/>
      <c r="BU44" s="86"/>
      <c r="BV44" s="86"/>
      <c r="BW44" s="86"/>
      <c r="BX44" s="86"/>
      <c r="BY44" s="86"/>
      <c r="BZ44" s="87"/>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118</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120</v>
      </c>
      <c r="BM66" s="70"/>
      <c r="BN66" s="70"/>
      <c r="BO66" s="70"/>
      <c r="BP66" s="70"/>
      <c r="BQ66" s="70"/>
      <c r="BR66" s="70"/>
      <c r="BS66" s="70"/>
      <c r="BT66" s="70"/>
      <c r="BU66" s="70"/>
      <c r="BV66" s="70"/>
      <c r="BW66" s="70"/>
      <c r="BX66" s="70"/>
      <c r="BY66" s="70"/>
      <c r="BZ66" s="7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69"/>
      <c r="BM79" s="70"/>
      <c r="BN79" s="70"/>
      <c r="BO79" s="70"/>
      <c r="BP79" s="70"/>
      <c r="BQ79" s="70"/>
      <c r="BR79" s="70"/>
      <c r="BS79" s="70"/>
      <c r="BT79" s="70"/>
      <c r="BU79" s="70"/>
      <c r="BV79" s="70"/>
      <c r="BW79" s="70"/>
      <c r="BX79" s="70"/>
      <c r="BY79" s="70"/>
      <c r="BZ79" s="7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69"/>
      <c r="BM80" s="70"/>
      <c r="BN80" s="70"/>
      <c r="BO80" s="70"/>
      <c r="BP80" s="70"/>
      <c r="BQ80" s="70"/>
      <c r="BR80" s="70"/>
      <c r="BS80" s="70"/>
      <c r="BT80" s="70"/>
      <c r="BU80" s="70"/>
      <c r="BV80" s="70"/>
      <c r="BW80" s="70"/>
      <c r="BX80" s="70"/>
      <c r="BY80" s="70"/>
      <c r="BZ80" s="7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69"/>
      <c r="BM81" s="70"/>
      <c r="BN81" s="70"/>
      <c r="BO81" s="70"/>
      <c r="BP81" s="70"/>
      <c r="BQ81" s="70"/>
      <c r="BR81" s="70"/>
      <c r="BS81" s="70"/>
      <c r="BT81" s="70"/>
      <c r="BU81" s="70"/>
      <c r="BV81" s="70"/>
      <c r="BW81" s="70"/>
      <c r="BX81" s="70"/>
      <c r="BY81" s="70"/>
      <c r="BZ81" s="7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【1,218.70】</v>
      </c>
      <c r="I86" s="26" t="str">
        <f>データ!CA6</f>
        <v>【74.17】</v>
      </c>
      <c r="J86" s="26" t="str">
        <f>データ!CL6</f>
        <v>【218.56】</v>
      </c>
      <c r="K86" s="26" t="str">
        <f>データ!CW6</f>
        <v>【42.86】</v>
      </c>
      <c r="L86" s="26" t="str">
        <f>データ!DH6</f>
        <v>【84.20】</v>
      </c>
      <c r="M86" s="26" t="s">
        <v>44</v>
      </c>
      <c r="N86" s="26" t="s">
        <v>44</v>
      </c>
      <c r="O86" s="26" t="str">
        <f>データ!EO6</f>
        <v>【0.28】</v>
      </c>
    </row>
  </sheetData>
  <sheetProtection algorithmName="SHA-512" hashValue="DAffJmS/k8ZjvUeOwv0PwpytY98EHTe2qhM55jkSYZ2exo9ihsTx7IS9xelklmhg2t4TZu4BPqTaeLQdxvSP/g==" saltValue="urBYJdQmy2PmdV3R3Mfi4g=="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89" t="s">
        <v>54</v>
      </c>
      <c r="I3" s="90"/>
      <c r="J3" s="90"/>
      <c r="K3" s="90"/>
      <c r="L3" s="90"/>
      <c r="M3" s="90"/>
      <c r="N3" s="90"/>
      <c r="O3" s="90"/>
      <c r="P3" s="90"/>
      <c r="Q3" s="90"/>
      <c r="R3" s="90"/>
      <c r="S3" s="90"/>
      <c r="T3" s="90"/>
      <c r="U3" s="90"/>
      <c r="V3" s="90"/>
      <c r="W3" s="90"/>
      <c r="X3" s="91"/>
      <c r="Y3" s="95" t="s">
        <v>55</v>
      </c>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c r="DI3" s="88" t="s">
        <v>56</v>
      </c>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c r="EO3" s="88"/>
    </row>
    <row r="4" spans="1:145" x14ac:dyDescent="0.15">
      <c r="A4" s="28" t="s">
        <v>57</v>
      </c>
      <c r="B4" s="30"/>
      <c r="C4" s="30"/>
      <c r="D4" s="30"/>
      <c r="E4" s="30"/>
      <c r="F4" s="30"/>
      <c r="G4" s="30"/>
      <c r="H4" s="92"/>
      <c r="I4" s="93"/>
      <c r="J4" s="93"/>
      <c r="K4" s="93"/>
      <c r="L4" s="93"/>
      <c r="M4" s="93"/>
      <c r="N4" s="93"/>
      <c r="O4" s="93"/>
      <c r="P4" s="93"/>
      <c r="Q4" s="93"/>
      <c r="R4" s="93"/>
      <c r="S4" s="93"/>
      <c r="T4" s="93"/>
      <c r="U4" s="93"/>
      <c r="V4" s="93"/>
      <c r="W4" s="93"/>
      <c r="X4" s="94"/>
      <c r="Y4" s="88" t="s">
        <v>58</v>
      </c>
      <c r="Z4" s="88"/>
      <c r="AA4" s="88"/>
      <c r="AB4" s="88"/>
      <c r="AC4" s="88"/>
      <c r="AD4" s="88"/>
      <c r="AE4" s="88"/>
      <c r="AF4" s="88"/>
      <c r="AG4" s="88"/>
      <c r="AH4" s="88"/>
      <c r="AI4" s="88"/>
      <c r="AJ4" s="88" t="s">
        <v>59</v>
      </c>
      <c r="AK4" s="88"/>
      <c r="AL4" s="88"/>
      <c r="AM4" s="88"/>
      <c r="AN4" s="88"/>
      <c r="AO4" s="88"/>
      <c r="AP4" s="88"/>
      <c r="AQ4" s="88"/>
      <c r="AR4" s="88"/>
      <c r="AS4" s="88"/>
      <c r="AT4" s="88"/>
      <c r="AU4" s="88" t="s">
        <v>60</v>
      </c>
      <c r="AV4" s="88"/>
      <c r="AW4" s="88"/>
      <c r="AX4" s="88"/>
      <c r="AY4" s="88"/>
      <c r="AZ4" s="88"/>
      <c r="BA4" s="88"/>
      <c r="BB4" s="88"/>
      <c r="BC4" s="88"/>
      <c r="BD4" s="88"/>
      <c r="BE4" s="88"/>
      <c r="BF4" s="88" t="s">
        <v>61</v>
      </c>
      <c r="BG4" s="88"/>
      <c r="BH4" s="88"/>
      <c r="BI4" s="88"/>
      <c r="BJ4" s="88"/>
      <c r="BK4" s="88"/>
      <c r="BL4" s="88"/>
      <c r="BM4" s="88"/>
      <c r="BN4" s="88"/>
      <c r="BO4" s="88"/>
      <c r="BP4" s="88"/>
      <c r="BQ4" s="88" t="s">
        <v>62</v>
      </c>
      <c r="BR4" s="88"/>
      <c r="BS4" s="88"/>
      <c r="BT4" s="88"/>
      <c r="BU4" s="88"/>
      <c r="BV4" s="88"/>
      <c r="BW4" s="88"/>
      <c r="BX4" s="88"/>
      <c r="BY4" s="88"/>
      <c r="BZ4" s="88"/>
      <c r="CA4" s="88"/>
      <c r="CB4" s="88" t="s">
        <v>63</v>
      </c>
      <c r="CC4" s="88"/>
      <c r="CD4" s="88"/>
      <c r="CE4" s="88"/>
      <c r="CF4" s="88"/>
      <c r="CG4" s="88"/>
      <c r="CH4" s="88"/>
      <c r="CI4" s="88"/>
      <c r="CJ4" s="88"/>
      <c r="CK4" s="88"/>
      <c r="CL4" s="88"/>
      <c r="CM4" s="88" t="s">
        <v>64</v>
      </c>
      <c r="CN4" s="88"/>
      <c r="CO4" s="88"/>
      <c r="CP4" s="88"/>
      <c r="CQ4" s="88"/>
      <c r="CR4" s="88"/>
      <c r="CS4" s="88"/>
      <c r="CT4" s="88"/>
      <c r="CU4" s="88"/>
      <c r="CV4" s="88"/>
      <c r="CW4" s="88"/>
      <c r="CX4" s="88" t="s">
        <v>65</v>
      </c>
      <c r="CY4" s="88"/>
      <c r="CZ4" s="88"/>
      <c r="DA4" s="88"/>
      <c r="DB4" s="88"/>
      <c r="DC4" s="88"/>
      <c r="DD4" s="88"/>
      <c r="DE4" s="88"/>
      <c r="DF4" s="88"/>
      <c r="DG4" s="88"/>
      <c r="DH4" s="88"/>
      <c r="DI4" s="88" t="s">
        <v>66</v>
      </c>
      <c r="DJ4" s="88"/>
      <c r="DK4" s="88"/>
      <c r="DL4" s="88"/>
      <c r="DM4" s="88"/>
      <c r="DN4" s="88"/>
      <c r="DO4" s="88"/>
      <c r="DP4" s="88"/>
      <c r="DQ4" s="88"/>
      <c r="DR4" s="88"/>
      <c r="DS4" s="88"/>
      <c r="DT4" s="88" t="s">
        <v>67</v>
      </c>
      <c r="DU4" s="88"/>
      <c r="DV4" s="88"/>
      <c r="DW4" s="88"/>
      <c r="DX4" s="88"/>
      <c r="DY4" s="88"/>
      <c r="DZ4" s="88"/>
      <c r="EA4" s="88"/>
      <c r="EB4" s="88"/>
      <c r="EC4" s="88"/>
      <c r="ED4" s="88"/>
      <c r="EE4" s="88" t="s">
        <v>68</v>
      </c>
      <c r="EF4" s="88"/>
      <c r="EG4" s="88"/>
      <c r="EH4" s="88"/>
      <c r="EI4" s="88"/>
      <c r="EJ4" s="88"/>
      <c r="EK4" s="88"/>
      <c r="EL4" s="88"/>
      <c r="EM4" s="88"/>
      <c r="EN4" s="88"/>
      <c r="EO4" s="88"/>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2019</v>
      </c>
      <c r="C6" s="33">
        <f t="shared" ref="C6:X6" si="3">C7</f>
        <v>313297</v>
      </c>
      <c r="D6" s="33">
        <f t="shared" si="3"/>
        <v>47</v>
      </c>
      <c r="E6" s="33">
        <f t="shared" si="3"/>
        <v>17</v>
      </c>
      <c r="F6" s="33">
        <f t="shared" si="3"/>
        <v>4</v>
      </c>
      <c r="G6" s="33">
        <f t="shared" si="3"/>
        <v>0</v>
      </c>
      <c r="H6" s="33" t="str">
        <f t="shared" si="3"/>
        <v>鳥取県　八頭町</v>
      </c>
      <c r="I6" s="33" t="str">
        <f t="shared" si="3"/>
        <v>法非適用</v>
      </c>
      <c r="J6" s="33" t="str">
        <f t="shared" si="3"/>
        <v>下水道事業</v>
      </c>
      <c r="K6" s="33" t="str">
        <f t="shared" si="3"/>
        <v>特定環境保全公共下水道</v>
      </c>
      <c r="L6" s="33" t="str">
        <f t="shared" si="3"/>
        <v>D2</v>
      </c>
      <c r="M6" s="33" t="str">
        <f t="shared" si="3"/>
        <v>非設置</v>
      </c>
      <c r="N6" s="34" t="str">
        <f t="shared" si="3"/>
        <v>-</v>
      </c>
      <c r="O6" s="34" t="str">
        <f t="shared" si="3"/>
        <v>該当数値なし</v>
      </c>
      <c r="P6" s="34">
        <f t="shared" si="3"/>
        <v>8.48</v>
      </c>
      <c r="Q6" s="34">
        <f t="shared" si="3"/>
        <v>90</v>
      </c>
      <c r="R6" s="34">
        <f t="shared" si="3"/>
        <v>3620</v>
      </c>
      <c r="S6" s="34">
        <f t="shared" si="3"/>
        <v>16920</v>
      </c>
      <c r="T6" s="34">
        <f t="shared" si="3"/>
        <v>206.71</v>
      </c>
      <c r="U6" s="34">
        <f t="shared" si="3"/>
        <v>81.849999999999994</v>
      </c>
      <c r="V6" s="34">
        <f t="shared" si="3"/>
        <v>1425</v>
      </c>
      <c r="W6" s="34">
        <f t="shared" si="3"/>
        <v>0.55000000000000004</v>
      </c>
      <c r="X6" s="34">
        <f t="shared" si="3"/>
        <v>2590.91</v>
      </c>
      <c r="Y6" s="35">
        <f>IF(Y7="",NA(),Y7)</f>
        <v>68.400000000000006</v>
      </c>
      <c r="Z6" s="35">
        <f t="shared" ref="Z6:AH6" si="4">IF(Z7="",NA(),Z7)</f>
        <v>90.53</v>
      </c>
      <c r="AA6" s="35">
        <f t="shared" si="4"/>
        <v>91.29</v>
      </c>
      <c r="AB6" s="35">
        <f t="shared" si="4"/>
        <v>86.75</v>
      </c>
      <c r="AC6" s="35">
        <f t="shared" si="4"/>
        <v>94.59</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1337.13</v>
      </c>
      <c r="BG6" s="35">
        <f t="shared" ref="BG6:BO6" si="7">IF(BG7="",NA(),BG7)</f>
        <v>1253.26</v>
      </c>
      <c r="BH6" s="35">
        <f t="shared" si="7"/>
        <v>1190.49</v>
      </c>
      <c r="BI6" s="35">
        <f t="shared" si="7"/>
        <v>1101.21</v>
      </c>
      <c r="BJ6" s="35">
        <f t="shared" si="7"/>
        <v>1032.8699999999999</v>
      </c>
      <c r="BK6" s="35">
        <f t="shared" si="7"/>
        <v>1434.89</v>
      </c>
      <c r="BL6" s="35">
        <f t="shared" si="7"/>
        <v>1298.9100000000001</v>
      </c>
      <c r="BM6" s="35">
        <f t="shared" si="7"/>
        <v>1243.71</v>
      </c>
      <c r="BN6" s="35">
        <f t="shared" si="7"/>
        <v>1194.1500000000001</v>
      </c>
      <c r="BO6" s="35">
        <f t="shared" si="7"/>
        <v>1206.79</v>
      </c>
      <c r="BP6" s="34" t="str">
        <f>IF(BP7="","",IF(BP7="-","【-】","【"&amp;SUBSTITUTE(TEXT(BP7,"#,##0.00"),"-","△")&amp;"】"))</f>
        <v>【1,218.70】</v>
      </c>
      <c r="BQ6" s="35">
        <f>IF(BQ7="",NA(),BQ7)</f>
        <v>53.32</v>
      </c>
      <c r="BR6" s="35">
        <f t="shared" ref="BR6:BZ6" si="8">IF(BR7="",NA(),BR7)</f>
        <v>81.03</v>
      </c>
      <c r="BS6" s="35">
        <f t="shared" si="8"/>
        <v>82.31</v>
      </c>
      <c r="BT6" s="35">
        <f t="shared" si="8"/>
        <v>70.97</v>
      </c>
      <c r="BU6" s="35">
        <f t="shared" si="8"/>
        <v>84.38</v>
      </c>
      <c r="BV6" s="35">
        <f t="shared" si="8"/>
        <v>66.22</v>
      </c>
      <c r="BW6" s="35">
        <f t="shared" si="8"/>
        <v>69.87</v>
      </c>
      <c r="BX6" s="35">
        <f t="shared" si="8"/>
        <v>74.3</v>
      </c>
      <c r="BY6" s="35">
        <f t="shared" si="8"/>
        <v>72.260000000000005</v>
      </c>
      <c r="BZ6" s="35">
        <f t="shared" si="8"/>
        <v>71.84</v>
      </c>
      <c r="CA6" s="34" t="str">
        <f>IF(CA7="","",IF(CA7="-","【-】","【"&amp;SUBSTITUTE(TEXT(CA7,"#,##0.00"),"-","△")&amp;"】"))</f>
        <v>【74.17】</v>
      </c>
      <c r="CB6" s="35">
        <f>IF(CB7="",NA(),CB7)</f>
        <v>315.31</v>
      </c>
      <c r="CC6" s="35">
        <f t="shared" ref="CC6:CK6" si="9">IF(CC7="",NA(),CC7)</f>
        <v>196.42</v>
      </c>
      <c r="CD6" s="35">
        <f t="shared" si="9"/>
        <v>194.51</v>
      </c>
      <c r="CE6" s="35">
        <f t="shared" si="9"/>
        <v>226.2</v>
      </c>
      <c r="CF6" s="35">
        <f t="shared" si="9"/>
        <v>203.05</v>
      </c>
      <c r="CG6" s="35">
        <f t="shared" si="9"/>
        <v>246.72</v>
      </c>
      <c r="CH6" s="35">
        <f t="shared" si="9"/>
        <v>234.96</v>
      </c>
      <c r="CI6" s="35">
        <f t="shared" si="9"/>
        <v>221.81</v>
      </c>
      <c r="CJ6" s="35">
        <f t="shared" si="9"/>
        <v>230.02</v>
      </c>
      <c r="CK6" s="35">
        <f t="shared" si="9"/>
        <v>228.47</v>
      </c>
      <c r="CL6" s="34" t="str">
        <f>IF(CL7="","",IF(CL7="-","【-】","【"&amp;SUBSTITUTE(TEXT(CL7,"#,##0.00"),"-","△")&amp;"】"))</f>
        <v>【218.56】</v>
      </c>
      <c r="CM6" s="35">
        <f>IF(CM7="",NA(),CM7)</f>
        <v>41</v>
      </c>
      <c r="CN6" s="35">
        <f t="shared" ref="CN6:CV6" si="10">IF(CN7="",NA(),CN7)</f>
        <v>42.9</v>
      </c>
      <c r="CO6" s="35">
        <f t="shared" si="10"/>
        <v>42</v>
      </c>
      <c r="CP6" s="35">
        <f t="shared" si="10"/>
        <v>41.7</v>
      </c>
      <c r="CQ6" s="35">
        <f t="shared" si="10"/>
        <v>39.200000000000003</v>
      </c>
      <c r="CR6" s="35">
        <f t="shared" si="10"/>
        <v>41.35</v>
      </c>
      <c r="CS6" s="35">
        <f t="shared" si="10"/>
        <v>42.9</v>
      </c>
      <c r="CT6" s="35">
        <f t="shared" si="10"/>
        <v>43.36</v>
      </c>
      <c r="CU6" s="35">
        <f t="shared" si="10"/>
        <v>42.56</v>
      </c>
      <c r="CV6" s="35">
        <f t="shared" si="10"/>
        <v>42.47</v>
      </c>
      <c r="CW6" s="34" t="str">
        <f>IF(CW7="","",IF(CW7="-","【-】","【"&amp;SUBSTITUTE(TEXT(CW7,"#,##0.00"),"-","△")&amp;"】"))</f>
        <v>【42.86】</v>
      </c>
      <c r="CX6" s="35">
        <f>IF(CX7="",NA(),CX7)</f>
        <v>88.9</v>
      </c>
      <c r="CY6" s="35">
        <f t="shared" ref="CY6:DG6" si="11">IF(CY7="",NA(),CY7)</f>
        <v>89.74</v>
      </c>
      <c r="CZ6" s="35">
        <f t="shared" si="11"/>
        <v>90.56</v>
      </c>
      <c r="DA6" s="35">
        <f t="shared" si="11"/>
        <v>90</v>
      </c>
      <c r="DB6" s="35">
        <f t="shared" si="11"/>
        <v>90.67</v>
      </c>
      <c r="DC6" s="35">
        <f t="shared" si="11"/>
        <v>82.9</v>
      </c>
      <c r="DD6" s="35">
        <f t="shared" si="11"/>
        <v>83.5</v>
      </c>
      <c r="DE6" s="35">
        <f t="shared" si="11"/>
        <v>83.06</v>
      </c>
      <c r="DF6" s="35">
        <f t="shared" si="11"/>
        <v>83.32</v>
      </c>
      <c r="DG6" s="35">
        <f t="shared" si="11"/>
        <v>83.75</v>
      </c>
      <c r="DH6" s="34" t="str">
        <f>IF(DH7="","",IF(DH7="-","【-】","【"&amp;SUBSTITUTE(TEXT(DH7,"#,##0.00"),"-","△")&amp;"】"))</f>
        <v>【84.20】</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7.0000000000000007E-2</v>
      </c>
      <c r="EK6" s="35">
        <f t="shared" si="14"/>
        <v>0.09</v>
      </c>
      <c r="EL6" s="35">
        <f t="shared" si="14"/>
        <v>0.09</v>
      </c>
      <c r="EM6" s="35">
        <f t="shared" si="14"/>
        <v>0.13</v>
      </c>
      <c r="EN6" s="35">
        <f t="shared" si="14"/>
        <v>0.36</v>
      </c>
      <c r="EO6" s="34" t="str">
        <f>IF(EO7="","",IF(EO7="-","【-】","【"&amp;SUBSTITUTE(TEXT(EO7,"#,##0.00"),"-","△")&amp;"】"))</f>
        <v>【0.28】</v>
      </c>
    </row>
    <row r="7" spans="1:145" s="36" customFormat="1" x14ac:dyDescent="0.15">
      <c r="A7" s="28"/>
      <c r="B7" s="37">
        <v>2019</v>
      </c>
      <c r="C7" s="37">
        <v>313297</v>
      </c>
      <c r="D7" s="37">
        <v>47</v>
      </c>
      <c r="E7" s="37">
        <v>17</v>
      </c>
      <c r="F7" s="37">
        <v>4</v>
      </c>
      <c r="G7" s="37">
        <v>0</v>
      </c>
      <c r="H7" s="37" t="s">
        <v>98</v>
      </c>
      <c r="I7" s="37" t="s">
        <v>99</v>
      </c>
      <c r="J7" s="37" t="s">
        <v>100</v>
      </c>
      <c r="K7" s="37" t="s">
        <v>101</v>
      </c>
      <c r="L7" s="37" t="s">
        <v>102</v>
      </c>
      <c r="M7" s="37" t="s">
        <v>103</v>
      </c>
      <c r="N7" s="38" t="s">
        <v>104</v>
      </c>
      <c r="O7" s="38" t="s">
        <v>105</v>
      </c>
      <c r="P7" s="38">
        <v>8.48</v>
      </c>
      <c r="Q7" s="38">
        <v>90</v>
      </c>
      <c r="R7" s="38">
        <v>3620</v>
      </c>
      <c r="S7" s="38">
        <v>16920</v>
      </c>
      <c r="T7" s="38">
        <v>206.71</v>
      </c>
      <c r="U7" s="38">
        <v>81.849999999999994</v>
      </c>
      <c r="V7" s="38">
        <v>1425</v>
      </c>
      <c r="W7" s="38">
        <v>0.55000000000000004</v>
      </c>
      <c r="X7" s="38">
        <v>2590.91</v>
      </c>
      <c r="Y7" s="38">
        <v>68.400000000000006</v>
      </c>
      <c r="Z7" s="38">
        <v>90.53</v>
      </c>
      <c r="AA7" s="38">
        <v>91.29</v>
      </c>
      <c r="AB7" s="38">
        <v>86.75</v>
      </c>
      <c r="AC7" s="38">
        <v>94.59</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1337.13</v>
      </c>
      <c r="BG7" s="38">
        <v>1253.26</v>
      </c>
      <c r="BH7" s="38">
        <v>1190.49</v>
      </c>
      <c r="BI7" s="38">
        <v>1101.21</v>
      </c>
      <c r="BJ7" s="38">
        <v>1032.8699999999999</v>
      </c>
      <c r="BK7" s="38">
        <v>1434.89</v>
      </c>
      <c r="BL7" s="38">
        <v>1298.9100000000001</v>
      </c>
      <c r="BM7" s="38">
        <v>1243.71</v>
      </c>
      <c r="BN7" s="38">
        <v>1194.1500000000001</v>
      </c>
      <c r="BO7" s="38">
        <v>1206.79</v>
      </c>
      <c r="BP7" s="38">
        <v>1218.7</v>
      </c>
      <c r="BQ7" s="38">
        <v>53.32</v>
      </c>
      <c r="BR7" s="38">
        <v>81.03</v>
      </c>
      <c r="BS7" s="38">
        <v>82.31</v>
      </c>
      <c r="BT7" s="38">
        <v>70.97</v>
      </c>
      <c r="BU7" s="38">
        <v>84.38</v>
      </c>
      <c r="BV7" s="38">
        <v>66.22</v>
      </c>
      <c r="BW7" s="38">
        <v>69.87</v>
      </c>
      <c r="BX7" s="38">
        <v>74.3</v>
      </c>
      <c r="BY7" s="38">
        <v>72.260000000000005</v>
      </c>
      <c r="BZ7" s="38">
        <v>71.84</v>
      </c>
      <c r="CA7" s="38">
        <v>74.17</v>
      </c>
      <c r="CB7" s="38">
        <v>315.31</v>
      </c>
      <c r="CC7" s="38">
        <v>196.42</v>
      </c>
      <c r="CD7" s="38">
        <v>194.51</v>
      </c>
      <c r="CE7" s="38">
        <v>226.2</v>
      </c>
      <c r="CF7" s="38">
        <v>203.05</v>
      </c>
      <c r="CG7" s="38">
        <v>246.72</v>
      </c>
      <c r="CH7" s="38">
        <v>234.96</v>
      </c>
      <c r="CI7" s="38">
        <v>221.81</v>
      </c>
      <c r="CJ7" s="38">
        <v>230.02</v>
      </c>
      <c r="CK7" s="38">
        <v>228.47</v>
      </c>
      <c r="CL7" s="38">
        <v>218.56</v>
      </c>
      <c r="CM7" s="38">
        <v>41</v>
      </c>
      <c r="CN7" s="38">
        <v>42.9</v>
      </c>
      <c r="CO7" s="38">
        <v>42</v>
      </c>
      <c r="CP7" s="38">
        <v>41.7</v>
      </c>
      <c r="CQ7" s="38">
        <v>39.200000000000003</v>
      </c>
      <c r="CR7" s="38">
        <v>41.35</v>
      </c>
      <c r="CS7" s="38">
        <v>42.9</v>
      </c>
      <c r="CT7" s="38">
        <v>43.36</v>
      </c>
      <c r="CU7" s="38">
        <v>42.56</v>
      </c>
      <c r="CV7" s="38">
        <v>42.47</v>
      </c>
      <c r="CW7" s="38">
        <v>42.86</v>
      </c>
      <c r="CX7" s="38">
        <v>88.9</v>
      </c>
      <c r="CY7" s="38">
        <v>89.74</v>
      </c>
      <c r="CZ7" s="38">
        <v>90.56</v>
      </c>
      <c r="DA7" s="38">
        <v>90</v>
      </c>
      <c r="DB7" s="38">
        <v>90.67</v>
      </c>
      <c r="DC7" s="38">
        <v>82.9</v>
      </c>
      <c r="DD7" s="38">
        <v>83.5</v>
      </c>
      <c r="DE7" s="38">
        <v>83.06</v>
      </c>
      <c r="DF7" s="38">
        <v>83.32</v>
      </c>
      <c r="DG7" s="38">
        <v>83.75</v>
      </c>
      <c r="DH7" s="38">
        <v>84.2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7.0000000000000007E-2</v>
      </c>
      <c r="EK7" s="38">
        <v>0.09</v>
      </c>
      <c r="EL7" s="38">
        <v>0.09</v>
      </c>
      <c r="EM7" s="38">
        <v>0.13</v>
      </c>
      <c r="EN7" s="38">
        <v>0.36</v>
      </c>
      <c r="EO7" s="38">
        <v>0.28000000000000003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E10" si="15">DATEVALUE($B7+12-B11&amp;"/1/"&amp;B12)</f>
        <v>46388</v>
      </c>
      <c r="C10" s="41">
        <f t="shared" si="15"/>
        <v>46753</v>
      </c>
      <c r="D10" s="41">
        <f t="shared" si="15"/>
        <v>47119</v>
      </c>
      <c r="E10" s="41">
        <f t="shared" si="15"/>
        <v>47484</v>
      </c>
      <c r="F10" s="42">
        <f>DATEVALUE($B7+12-F11&amp;"/1/"&amp;F12)</f>
        <v>47849</v>
      </c>
    </row>
    <row r="11" spans="1:145" x14ac:dyDescent="0.15">
      <c r="B11">
        <v>4</v>
      </c>
      <c r="C11">
        <v>3</v>
      </c>
      <c r="D11">
        <v>2</v>
      </c>
      <c r="E11">
        <v>1</v>
      </c>
      <c r="F11">
        <v>0</v>
      </c>
      <c r="G11" t="s">
        <v>111</v>
      </c>
    </row>
    <row r="12" spans="1:145" x14ac:dyDescent="0.15">
      <c r="B12">
        <v>1</v>
      </c>
      <c r="C12">
        <v>1</v>
      </c>
      <c r="D12">
        <v>1</v>
      </c>
      <c r="E12">
        <v>1</v>
      </c>
      <c r="F12">
        <v>1</v>
      </c>
      <c r="G12" t="s">
        <v>112</v>
      </c>
    </row>
    <row r="13" spans="1:145" x14ac:dyDescent="0.15">
      <c r="B13" t="s">
        <v>113</v>
      </c>
      <c r="C13" t="s">
        <v>113</v>
      </c>
      <c r="D13" t="s">
        <v>114</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2021-01-24T03:13:07Z</cp:lastPrinted>
  <dcterms:created xsi:type="dcterms:W3CDTF">2020-12-04T02:56:36Z</dcterms:created>
  <dcterms:modified xsi:type="dcterms:W3CDTF">2021-01-24T03:18:18Z</dcterms:modified>
  <cp:category/>
</cp:coreProperties>
</file>