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0.1.5\地域整備課\【ここにまとめ】フォルダ整理（異動フォルダショートカットなど）\03 【保存版】下水道\３３　　経営比較分析表\R2\"/>
    </mc:Choice>
  </mc:AlternateContent>
  <xr:revisionPtr revIDLastSave="0" documentId="13_ncr:1_{2D2B380A-8462-4199-B063-632095E43054}" xr6:coauthVersionLast="41" xr6:coauthVersionMax="41" xr10:uidLastSave="{00000000-0000-0000-0000-000000000000}"/>
  <workbookProtection workbookAlgorithmName="SHA-512" workbookHashValue="DnrLhG2BgVrzpJdweJ+wcscZepxWDXM5RWjyey1cZ1u9Y+8jztlKKqcuXD8EW8Hw3+hnXmLoU2JEz07LdSX5pA==" workbookSaltValue="FarUSnDag+QE+Bg9NGl8R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AD10" i="4" s="1"/>
  <c r="Q6" i="5"/>
  <c r="P6" i="5"/>
  <c r="P10" i="4" s="1"/>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BB10" i="4"/>
  <c r="AL10" i="4"/>
  <c r="W10" i="4"/>
  <c r="BB8" i="4"/>
  <c r="AT8" i="4"/>
  <c r="AL8" i="4"/>
  <c r="AD8" i="4"/>
  <c r="W8" i="4"/>
  <c r="P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<sst xmlns="http://schemas.openxmlformats.org/spreadsheetml/2006/main" count="236" uniqueCount="121">
  <si>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</si>
  <si>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</si>
  <si>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</si>
  <si>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</si>
  <si>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</si>
  <si>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</si>
  <si>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</si>
  <si>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</si>
  <si>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</si>
  <si>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</si>
  <si>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</si>
  <si>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</si>
  <si>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</si>
  <si>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</si>
  <si>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</si>
  <si>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</si>
  <si>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</si>
  <si>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</si>
  <si>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</si>
  <si>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</si>
  <si>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</si>
  <si>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</si>
  <si>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</si>
  <si>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</si>
  <si>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</si>
  <si>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</si>
  <si>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</si>
  <si>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</si>
  <si>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</si>
  <si>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</si>
  <si>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</si>
  <si>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</si>
  <si>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</si>
  <si>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</si>
  <si>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</si>
  <si>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</si>
  <si>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</si>
  <si>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</si>
  <si>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</si>
  <si>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</si>
  <si>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</si>
  <si>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</si>
  <si>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</si>
  <si>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</si>
  <si>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</si>
  <si>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</si>
  <si>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</si>
  <si>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</si>
  <si>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</si>
  <si>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</si>
  <si>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</si>
  <si>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</si>
  <si>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</si>
  <si>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</si>
  <si>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</si>
  <si>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</si>
  <si>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</si>
  <si>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</si>
  <si>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</si>
  <si>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</si>
  <si>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</si>
  <si>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</si>
  <si>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</si>
  <si>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</si>
  <si>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</si>
  <si>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</si>
  <si>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</si>
  <si>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</si>
  <si>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</si>
  <si>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</si>
  <si>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</si>
  <si>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</si>
  <si>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</si>
  <si>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</si>
  <si>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</si>
  <si>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</si>
  <si>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</si>
  <si>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</si>
  <si>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</si>
  <si>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</si>
  <si>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</si>
  <si>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</si>
  <si>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</si>
  <si>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</si>
  <si>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</si>
  <si>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</si>
  <si>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</si>
  <si>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</si>
  <si>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</si>
  <si>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</si>
  <si>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</si>
  <si>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</si>
  <si>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</si>
  <si>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</si>
  <si>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</si>
  <si>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</si>
  <si>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</si>
  <si>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</si>
  <si>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</si>
  <si>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</si>
  <si>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</si>
  <si>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</si>
  <si>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</si>
  <si>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</si>
  <si>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</si>
  <si>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</si>
  <si>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</si>
  <si>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</si>
  <si>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</si>
  <si>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</si>
  <si>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</si>
  <si>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</si>
  <si>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</si>
  <si>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</si>
  <si>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</si>
  <si>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</si>
  <si>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</si>
  <si>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</si>
  <si>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事業対象地区は１箇所であり、整備完了し水洗化率は99.6％に達しています。平成28年度事業決算において、分流式下水道に要する経費（公費負担分）を算入したことから、全ての指標数値で類似団体より良化しています。
　令和8年度で起債償還が完了することから、経営の健全性は確保していますが、事業規模が小さいため、新たな建設投資を要した場合においては指標が大きく変動することが想定されます。</t>
    <rPh sb="109" eb="111">
      <t>レイワ</t>
    </rPh>
    <phoneticPr fontId="4"/>
  </si>
  <si>
    <t>　平成９年に供用開始。管渠及び処理場の老朽化はしていません。</t>
    <phoneticPr fontId="4"/>
  </si>
  <si>
    <t>　本事業は、整備率100％、水洗化率99.6％と事業単体では水洗化の目的を十分達しています。しかしながら、処理区域内人口は少なく、当初の建設に伴う企業債の償還が現事業費の約７割を占めています。処理場などの更新が必要となった場合における今後の事業存続には、特定環境保全公共下水道事業への接続が有効であることから、事業統合を検討しています。</t>
    <rPh sb="85" eb="86">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</si>
</sst>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4-4562-B988-63F4E18140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1F4-4562-B988-63F4E18140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60.67</c:v>
                </c:pt>
                <c:pt idx="1">
                  <c:v>65.17</c:v>
                </c:pt>
                <c:pt idx="2">
                  <c:v>69.66</c:v>
                </c:pt>
                <c:pt idx="3">
                  <c:v>59.55</c:v>
                </c:pt>
                <c:pt idx="4">
                  <c:v>58.43</c:v>
                </c:pt>
              </c:numCache>
            </c:numRef>
          </c:val>
          <c:extLst>
            <c:ext xmlns:c16="http://schemas.microsoft.com/office/drawing/2014/chart" uri="{C3380CC4-5D6E-409C-BE32-E72D297353CC}">
              <c16:uniqueId val="{00000000-7123-40CE-BF57-E896453C6D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123-40CE-BF57-E896453C6D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99.6</c:v>
                </c:pt>
                <c:pt idx="1">
                  <c:v>99.59</c:v>
                </c:pt>
                <c:pt idx="2">
                  <c:v>99.58</c:v>
                </c:pt>
                <c:pt idx="3">
                  <c:v>99.58</c:v>
                </c:pt>
                <c:pt idx="4">
                  <c:v>99.57</c:v>
                </c:pt>
              </c:numCache>
            </c:numRef>
          </c:val>
          <c:extLst>
            <c:ext xmlns:c16="http://schemas.microsoft.com/office/drawing/2014/chart" uri="{C3380CC4-5D6E-409C-BE32-E72D297353CC}">
              <c16:uniqueId val="{00000000-1FEC-4129-BAF8-9BB81FC720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FEC-4129-BAF8-9BB81FC720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41.04</c:v>
                </c:pt>
                <c:pt idx="1">
                  <c:v>80.790000000000006</c:v>
                </c:pt>
                <c:pt idx="2">
                  <c:v>93.27</c:v>
                </c:pt>
                <c:pt idx="3">
                  <c:v>92.85</c:v>
                </c:pt>
                <c:pt idx="4">
                  <c:v>100</c:v>
                </c:pt>
              </c:numCache>
            </c:numRef>
          </c:val>
          <c:extLst>
            <c:ext xmlns:c16="http://schemas.microsoft.com/office/drawing/2014/chart" uri="{C3380CC4-5D6E-409C-BE32-E72D297353CC}">
              <c16:uniqueId val="{00000000-7059-4405-B667-E49579EF0E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9-4405-B667-E49579EF0E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1-4CC0-8B22-84AE12CBDF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1-4CC0-8B22-84AE12CBDF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F-4E13-906A-2477B13889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F-4E13-906A-2477B13889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5-4497-AE2D-338868169D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5-4497-AE2D-338868169D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B-4BE7-AF55-4C5C9F2AA3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B-4BE7-AF55-4C5C9F2AA3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1533.37</c:v>
                </c:pt>
                <c:pt idx="1">
                  <c:v>392.76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FD-41FA-91C8-BA2EEE5905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DFD-41FA-91C8-BA2EEE5905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28.37</c:v>
                </c:pt>
                <c:pt idx="1">
                  <c:v>92.75</c:v>
                </c:pt>
                <c:pt idx="2">
                  <c:v>100</c:v>
                </c:pt>
                <c:pt idx="3">
                  <c:v>80.28</c:v>
                </c:pt>
                <c:pt idx="4">
                  <c:v>99.98</c:v>
                </c:pt>
              </c:numCache>
            </c:numRef>
          </c:val>
          <c:extLst>
            <c:ext xmlns:c16="http://schemas.microsoft.com/office/drawing/2014/chart" uri="{C3380CC4-5D6E-409C-BE32-E72D297353CC}">
              <c16:uniqueId val="{00000000-1FC7-4A81-A221-76DAB6B9D9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FC7-4A81-A221-76DAB6B9D9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691.59</c:v>
                </c:pt>
                <c:pt idx="1">
                  <c:v>211.18</c:v>
                </c:pt>
                <c:pt idx="2">
                  <c:v>195.79</c:v>
                </c:pt>
                <c:pt idx="3">
                  <c:v>270.39</c:v>
                </c:pt>
                <c:pt idx="4">
                  <c:v>219.13</c:v>
                </c:pt>
              </c:numCache>
            </c:numRef>
          </c:val>
          <c:extLst>
            <c:ext xmlns:c16="http://schemas.microsoft.com/office/drawing/2014/chart" uri="{C3380CC4-5D6E-409C-BE32-E72D297353CC}">
              <c16:uniqueId val="{00000000-D04B-46B5-B74C-049EE84332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04B-46B5-B74C-049EE84332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北栄町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14944</v>
      </c>
      <c r="AM8" s="69"/>
      <c r="AN8" s="69"/>
      <c r="AO8" s="69"/>
      <c r="AP8" s="69"/>
      <c r="AQ8" s="69"/>
      <c r="AR8" s="69"/>
      <c r="AS8" s="69"/>
      <c r="AT8" s="68">
        <f>データ!T6</f>
        <v>56.94</v>
      </c>
      <c r="AU8" s="68"/>
      <c r="AV8" s="68"/>
      <c r="AW8" s="68"/>
      <c r="AX8" s="68"/>
      <c r="AY8" s="68"/>
      <c r="AZ8" s="68"/>
      <c r="BA8" s="68"/>
      <c r="BB8" s="68">
        <f>データ!U6</f>
        <v>262.45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1.56</v>
      </c>
      <c r="Q10" s="68"/>
      <c r="R10" s="68"/>
      <c r="S10" s="68"/>
      <c r="T10" s="68"/>
      <c r="U10" s="68"/>
      <c r="V10" s="68"/>
      <c r="W10" s="68">
        <f>データ!Q6</f>
        <v>103.27</v>
      </c>
      <c r="X10" s="68"/>
      <c r="Y10" s="68"/>
      <c r="Z10" s="68"/>
      <c r="AA10" s="68"/>
      <c r="AB10" s="68"/>
      <c r="AC10" s="68"/>
      <c r="AD10" s="69">
        <f>データ!R6</f>
        <v>4110</v>
      </c>
      <c r="AE10" s="69"/>
      <c r="AF10" s="69"/>
      <c r="AG10" s="69"/>
      <c r="AH10" s="69"/>
      <c r="AI10" s="69"/>
      <c r="AJ10" s="69"/>
      <c r="AK10" s="2"/>
      <c r="AL10" s="69">
        <f>データ!V6</f>
        <v>232</v>
      </c>
      <c r="AM10" s="69"/>
      <c r="AN10" s="69"/>
      <c r="AO10" s="69"/>
      <c r="AP10" s="69"/>
      <c r="AQ10" s="69"/>
      <c r="AR10" s="69"/>
      <c r="AS10" s="69"/>
      <c r="AT10" s="68">
        <f>データ!W6</f>
        <v>0.08</v>
      </c>
      <c r="AU10" s="68"/>
      <c r="AV10" s="68"/>
      <c r="AW10" s="68"/>
      <c r="AX10" s="68"/>
      <c r="AY10" s="68"/>
      <c r="AZ10" s="68"/>
      <c r="BA10" s="68"/>
      <c r="BB10" s="68">
        <f>データ!X6</f>
        <v>2900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sSfjaKyR0QcPMVU8xZ52kLF0xW7ztJMzGwaR3fym91Zl0I8mqDmpHqRzrE20S5C+3X6k1+zEjemTnNmpTgkmTQ==" saltValue="nGGRwYnvT66mWWz1AT7I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313726</v>
      </c>
      <c r="D6" s="33">
        <f t="shared" si="3"/>
        <v>47</v>
      </c>
      <c r="E6" s="33">
        <f t="shared" si="3"/>
        <v>17</v>
      </c>
      <c r="F6" s="33">
        <f t="shared" si="3"/>
        <v>5</v>
      </c>
      <c r="G6" s="33">
        <f t="shared" si="3"/>
        <v>0</v>
      </c>
      <c r="H6" s="33" t="str">
        <f t="shared" si="3"/>
        <v>鳥取県　北栄町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v>
      </c>
      <c r="Q6" s="34">
        <f t="shared" si="3"/>
        <v>103.27</v>
      </c>
      <c r="R6" s="34">
        <f t="shared" si="3"/>
        <v>4110</v>
      </c>
      <c r="S6" s="34">
        <f t="shared" si="3"/>
        <v>14944</v>
      </c>
      <c r="T6" s="34">
        <f t="shared" si="3"/>
        <v>56.94</v>
      </c>
      <c r="U6" s="34">
        <f t="shared" si="3"/>
        <v>262.45</v>
      </c>
      <c r="V6" s="34">
        <f t="shared" si="3"/>
        <v>232</v>
      </c>
      <c r="W6" s="34">
        <f t="shared" si="3"/>
        <v>0.08</v>
      </c>
      <c r="X6" s="34">
        <f t="shared" si="3"/>
        <v>2900</v>
      </c>
      <c r="Y6" s="35">
        <f>IF(Y7="",NA(),Y7)</f>
        <v>41.04</v>
      </c>
      <c r="Z6" s="35">
        <f t="shared" ref="Z6:AH6" si="4">IF(Z7="",NA(),Z7)</f>
        <v>80.790000000000006</v>
      </c>
      <c r="AA6" s="35">
        <f t="shared" si="4"/>
        <v>93.27</v>
      </c>
      <c r="AB6" s="35">
        <f t="shared" si="4"/>
        <v>92.85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1533.37</v>
      </c>
      <c r="BG6" s="35">
        <f t="shared" ref="BG6:BO6" si="7">IF(BG7="",NA(),BG7)</f>
        <v>392.76</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28.37</v>
      </c>
      <c r="BR6" s="35">
        <f t="shared" ref="BR6:BZ6" si="8">IF(BR7="",NA(),BR7)</f>
        <v>92.75</v>
      </c>
      <c r="BS6" s="35">
        <f t="shared" si="8"/>
        <v>100</v>
      </c>
      <c r="BT6" s="35">
        <f t="shared" si="8"/>
        <v>80.28</v>
      </c>
      <c r="BU6" s="35">
        <f t="shared" si="8"/>
        <v>99.98</v>
      </c>
      <c r="BV6" s="35">
        <f t="shared" si="8"/>
        <v>52.19</v>
      </c>
      <c r="BW6" s="35">
        <f t="shared" si="8"/>
        <v>55.32</v>
      </c>
      <c r="BX6" s="35">
        <f t="shared" si="8"/>
        <v>59.8</v>
      </c>
      <c r="BY6" s="35">
        <f t="shared" si="8"/>
        <v>57.77</v>
      </c>
      <c r="BZ6" s="35">
        <f t="shared" si="8"/>
        <v>57.31</v>
      </c>
      <c r="CA6" s="34" t="str">
        <f>IF(CA7="","",IF(CA7="-","【-】","【"&amp;SUBSTITUTE(TEXT(CA7,"#,##0.00"),"-","△")&amp;"】"))</f>
        <v>【59.59】</v>
      </c>
      <c r="CB6" s="35">
        <f>IF(CB7="",NA(),CB7)</f>
        <v>691.59</v>
      </c>
      <c r="CC6" s="35">
        <f t="shared" ref="CC6:CK6" si="9">IF(CC7="",NA(),CC7)</f>
        <v>211.18</v>
      </c>
      <c r="CD6" s="35">
        <f t="shared" si="9"/>
        <v>195.79</v>
      </c>
      <c r="CE6" s="35">
        <f t="shared" si="9"/>
        <v>270.39</v>
      </c>
      <c r="CF6" s="35">
        <f t="shared" si="9"/>
        <v>219.13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60.67</v>
      </c>
      <c r="CN6" s="35">
        <f t="shared" ref="CN6:CV6" si="10">IF(CN7="",NA(),CN7)</f>
        <v>65.17</v>
      </c>
      <c r="CO6" s="35">
        <f t="shared" si="10"/>
        <v>69.66</v>
      </c>
      <c r="CP6" s="35">
        <f t="shared" si="10"/>
        <v>59.55</v>
      </c>
      <c r="CQ6" s="35">
        <f t="shared" si="10"/>
        <v>58.43</v>
      </c>
      <c r="CR6" s="35">
        <f t="shared" si="10"/>
        <v>52.31</v>
      </c>
      <c r="CS6" s="35">
        <f t="shared" si="10"/>
        <v>60.65</v>
      </c>
      <c r="CT6" s="35">
        <f t="shared" si="10"/>
        <v>51.75</v>
      </c>
      <c r="CU6" s="35">
        <f t="shared" si="10"/>
        <v>50.68</v>
      </c>
      <c r="CV6" s="35">
        <f t="shared" si="10"/>
        <v>50.14</v>
      </c>
      <c r="CW6" s="34" t="str">
        <f>IF(CW7="","",IF(CW7="-","【-】","【"&amp;SUBSTITUTE(TEXT(CW7,"#,##0.00"),"-","△")&amp;"】"))</f>
        <v>【51.30】</v>
      </c>
      <c r="CX6" s="35">
        <f>IF(CX7="",NA(),CX7)</f>
        <v>99.6</v>
      </c>
      <c r="CY6" s="35">
        <f t="shared" ref="CY6:DG6" si="11">IF(CY7="",NA(),CY7)</f>
        <v>99.59</v>
      </c>
      <c r="CZ6" s="35">
        <f t="shared" si="11"/>
        <v>99.58</v>
      </c>
      <c r="DA6" s="35">
        <f t="shared" si="11"/>
        <v>99.58</v>
      </c>
      <c r="DB6" s="35">
        <f t="shared" si="11"/>
        <v>99.57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313726</v>
      </c>
      <c r="D7" s="37">
        <v>47</v>
      </c>
      <c r="E7" s="37">
        <v>17</v>
      </c>
      <c r="F7" s="37">
        <v>5</v>
      </c>
      <c r="G7" s="37">
        <v>0</v>
      </c>
      <c r="H7" s="37" t="s">
        <v>99</v>
      </c>
      <c r="I7" s="37" t="s">
        <v>100</v>
      </c>
      <c r="J7" s="37" t="s">
        <v>101</v>
      </c>
      <c r="K7" s="37" t="s">
        <v>102</v>
      </c>
      <c r="L7" s="37" t="s">
        <v>103</v>
      </c>
      <c r="M7" s="37" t="s">
        <v>104</v>
      </c>
      <c r="N7" s="38" t="s">
        <v>105</v>
      </c>
      <c r="O7" s="38" t="s">
        <v>106</v>
      </c>
      <c r="P7" s="38">
        <v>1.56</v>
      </c>
      <c r="Q7" s="38">
        <v>103.27</v>
      </c>
      <c r="R7" s="38">
        <v>4110</v>
      </c>
      <c r="S7" s="38">
        <v>14944</v>
      </c>
      <c r="T7" s="38">
        <v>56.94</v>
      </c>
      <c r="U7" s="38">
        <v>262.45</v>
      </c>
      <c r="V7" s="38">
        <v>232</v>
      </c>
      <c r="W7" s="38">
        <v>0.08</v>
      </c>
      <c r="X7" s="38">
        <v>2900</v>
      </c>
      <c r="Y7" s="38">
        <v>41.04</v>
      </c>
      <c r="Z7" s="38">
        <v>80.790000000000006</v>
      </c>
      <c r="AA7" s="38">
        <v>93.27</v>
      </c>
      <c r="AB7" s="38">
        <v>92.85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1533.37</v>
      </c>
      <c r="BG7" s="38">
        <v>392.76</v>
      </c>
      <c r="BH7" s="38">
        <v>0</v>
      </c>
      <c r="BI7" s="38">
        <v>0</v>
      </c>
      <c r="BJ7" s="38">
        <v>0</v>
      </c>
      <c r="BK7" s="38">
        <v>1081.8</v>
      </c>
      <c r="BL7" s="38">
        <v>974.93</v>
      </c>
      <c r="BM7" s="38">
        <v>855.8</v>
      </c>
      <c r="BN7" s="38">
        <v>789.46</v>
      </c>
      <c r="BO7" s="38">
        <v>826.83</v>
      </c>
      <c r="BP7" s="38">
        <v>765.47</v>
      </c>
      <c r="BQ7" s="38">
        <v>28.37</v>
      </c>
      <c r="BR7" s="38">
        <v>92.75</v>
      </c>
      <c r="BS7" s="38">
        <v>100</v>
      </c>
      <c r="BT7" s="38">
        <v>80.28</v>
      </c>
      <c r="BU7" s="38">
        <v>99.98</v>
      </c>
      <c r="BV7" s="38">
        <v>52.19</v>
      </c>
      <c r="BW7" s="38">
        <v>55.32</v>
      </c>
      <c r="BX7" s="38">
        <v>59.8</v>
      </c>
      <c r="BY7" s="38">
        <v>57.77</v>
      </c>
      <c r="BZ7" s="38">
        <v>57.31</v>
      </c>
      <c r="CA7" s="38">
        <v>59.59</v>
      </c>
      <c r="CB7" s="38">
        <v>691.59</v>
      </c>
      <c r="CC7" s="38">
        <v>211.18</v>
      </c>
      <c r="CD7" s="38">
        <v>195.79</v>
      </c>
      <c r="CE7" s="38">
        <v>270.39</v>
      </c>
      <c r="CF7" s="38">
        <v>219.13</v>
      </c>
      <c r="CG7" s="38">
        <v>296.14</v>
      </c>
      <c r="CH7" s="38">
        <v>283.17</v>
      </c>
      <c r="CI7" s="38">
        <v>263.76</v>
      </c>
      <c r="CJ7" s="38">
        <v>274.35000000000002</v>
      </c>
      <c r="CK7" s="38">
        <v>273.52</v>
      </c>
      <c r="CL7" s="38">
        <v>257.86</v>
      </c>
      <c r="CM7" s="38">
        <v>60.67</v>
      </c>
      <c r="CN7" s="38">
        <v>65.17</v>
      </c>
      <c r="CO7" s="38">
        <v>69.66</v>
      </c>
      <c r="CP7" s="38">
        <v>59.55</v>
      </c>
      <c r="CQ7" s="38">
        <v>58.43</v>
      </c>
      <c r="CR7" s="38">
        <v>52.31</v>
      </c>
      <c r="CS7" s="38">
        <v>60.65</v>
      </c>
      <c r="CT7" s="38">
        <v>51.75</v>
      </c>
      <c r="CU7" s="38">
        <v>50.68</v>
      </c>
      <c r="CV7" s="38">
        <v>50.14</v>
      </c>
      <c r="CW7" s="38">
        <v>51.3</v>
      </c>
      <c r="CX7" s="38">
        <v>99.6</v>
      </c>
      <c r="CY7" s="38">
        <v>99.59</v>
      </c>
      <c r="CZ7" s="38">
        <v>99.58</v>
      </c>
      <c r="DA7" s="38">
        <v>99.58</v>
      </c>
      <c r="DB7" s="38">
        <v>99.57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茜</cp:lastModifiedBy>
  <dcterms:created xsi:type="dcterms:W3CDTF">2020-12-04T03:06:42Z</dcterms:created>
  <dcterms:modified xsi:type="dcterms:W3CDTF">2021-01-26T08:05:31Z</dcterms:modified>
  <cp:category/>
</cp:coreProperties>
</file>