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nas20201\chiiki\森岡\①事務関係R2～\●総務課提出（経営戦略、公営企業関係）\R4.1.6公営企業に係る経営比較分析表（令和２年度決算）の分析等について（依頼）\【経営比較分析表】2020_313254_47_1718\"/>
    </mc:Choice>
  </mc:AlternateContent>
  <xr:revisionPtr revIDLastSave="0" documentId="13_ncr:1_{A95A286D-DDEA-49F1-878A-A6CA673661FC}" xr6:coauthVersionLast="47" xr6:coauthVersionMax="47" xr10:uidLastSave="{00000000-0000-0000-0000-000000000000}"/>
  <workbookProtection workbookAlgorithmName="SHA-512" workbookHashValue="iLPHVXNdkY104J9QrjA96EIG3cCXOdWrBNQ6ctYEWrB5l4dWEAlS9Y0uqqIiyxd4ce3VBLgkBlCVUk01S1T+dw==" workbookSaltValue="FEFo/S3xKUDeXADr9Bc43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W8" i="4"/>
  <c r="I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<sst xmlns="http://schemas.openxmlformats.org/spreadsheetml/2006/main" count="236" uniqueCount="118">
  <si>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</si>
  <si>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</si>
  <si>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</si>
  <si>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</si>
  <si>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</si>
  <si>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</si>
  <si>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</si>
  <si>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</si>
  <si>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</si>
  <si>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</si>
  <si>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</si>
  <si>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</si>
  <si>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</si>
  <si>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</si>
  <si>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</si>
  <si>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</si>
  <si>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</si>
  <si>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</si>
  <si>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</si>
  <si>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</si>
  <si>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</si>
  <si>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</si>
  <si>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</si>
  <si>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</si>
  <si>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</si>
  <si>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</si>
  <si>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</si>
  <si>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</si>
  <si>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</si>
  <si>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</si>
  <si>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</si>
  <si>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</si>
  <si>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</si>
  <si>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</si>
  <si>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</si>
  <si>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</si>
  <si>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</si>
  <si>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</si>
  <si>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</si>
  <si>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</si>
  <si>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</si>
  <si>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</si>
  <si>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</si>
  <si>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</si>
  <si>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</si>
  <si>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</si>
  <si>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</si>
  <si>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</si>
  <si>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</si>
  <si>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</si>
  <si>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</si>
  <si>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</si>
  <si>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</si>
  <si>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</si>
  <si>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</si>
  <si>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</si>
  <si>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</si>
  <si>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</si>
  <si>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</si>
  <si>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</si>
  <si>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</si>
  <si>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</si>
  <si>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</si>
  <si>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</si>
  <si>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</si>
  <si>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</si>
  <si>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</si>
  <si>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</si>
  <si>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</si>
  <si>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</si>
  <si>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</si>
  <si>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</si>
  <si>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</si>
  <si>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</si>
  <si>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</si>
  <si>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</si>
  <si>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</si>
  <si>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</si>
  <si>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</si>
  <si>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</si>
  <si>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</si>
  <si>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</si>
  <si>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</si>
  <si>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</si>
  <si>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</si>
  <si>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</si>
  <si>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</si>
  <si>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</si>
  <si>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</si>
  <si>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</si>
  <si>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</si>
  <si>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</si>
  <si>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</si>
  <si>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</si>
  <si>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</si>
  <si>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</si>
  <si>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</si>
  <si>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若桜町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</si>
  <si>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</si>
  <si>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</si>
  <si>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</si>
  <si>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</si>
  <si>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</si>
  <si>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</si>
  <si>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</si>
  <si>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</si>
  <si>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</si>
  <si>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</si>
  <si>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</si>
  <si>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</si>
  <si>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</si>
  <si>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</si>
  <si>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</si>
  <si>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</si>
  <si>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</si>
  <si>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③管渠改善率（％）は0％となっており、今後老朽化が進行する場合は更新の検討を行う必要がある。</t>
    <phoneticPr fontId="4"/>
  </si>
  <si>
    <t>　今後老朽化の進行に伴い、設備更新等による維持管理費の増加が予測されるため、適正な経営のあり方について検討していく必要がある。</t>
    <phoneticPr fontId="4"/>
  </si>
  <si>
    <t>　①収益的収支比率（％）は95.52％となっており、単年度の収支が赤字である。
　しかしながら、平成28年度決算に経費の入力区分の見直しを行ったことにより平成27年度以前と比較した場合には経営改善傾向が見られるようになっている。
　④企業債残高対事業規模比率（％）は1,612.35％となっており、前年度と比較すると減少傾向となっている。
　⑤経費回収率（％）は95.64％となっており、前年度と比較すると減少傾向となっている。
　⑥汚水処理原価（円）は200.62円と類似団体と比較すると低い数値を示しているが、今後も注視していく必要がある。
　⑦施設利用率（％）は30.81％と類似団体と比較すると低い数値を示しており、適切な施設規模を維持する必要がある。
　⑧水洗化率（％）は93.43％となっており、水洗化率向上の取組が必要である。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</si>
</sst>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51-423B-B989-5D929F186D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8551-423B-B989-5D929F186D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37.630000000000003</c:v>
                </c:pt>
                <c:pt idx="1">
                  <c:v>41.16</c:v>
                </c:pt>
                <c:pt idx="2">
                  <c:v>32.83</c:v>
                </c:pt>
                <c:pt idx="3">
                  <c:v>31.06</c:v>
                </c:pt>
                <c:pt idx="4">
                  <c:v>30.81</c:v>
                </c:pt>
              </c:numCache>
            </c:numRef>
          </c:val>
          <c:extLst>
            <c:ext xmlns:c16="http://schemas.microsoft.com/office/drawing/2014/chart" uri="{C3380CC4-5D6E-409C-BE32-E72D297353CC}">
              <c16:uniqueId val="{00000000-CF5D-41C7-8018-9E8DA6B27C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CF5D-41C7-8018-9E8DA6B27C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92.56</c:v>
                </c:pt>
                <c:pt idx="1">
                  <c:v>92.42</c:v>
                </c:pt>
                <c:pt idx="2">
                  <c:v>94.82</c:v>
                </c:pt>
                <c:pt idx="3">
                  <c:v>94.02</c:v>
                </c:pt>
                <c:pt idx="4">
                  <c:v>93.43</c:v>
                </c:pt>
              </c:numCache>
            </c:numRef>
          </c:val>
          <c:extLst>
            <c:ext xmlns:c16="http://schemas.microsoft.com/office/drawing/2014/chart" uri="{C3380CC4-5D6E-409C-BE32-E72D297353CC}">
              <c16:uniqueId val="{00000000-C1A7-4106-B77C-F55019D0D0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C1A7-4106-B77C-F55019D0D0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95.39</c:v>
                </c:pt>
                <c:pt idx="1">
                  <c:v>94.58</c:v>
                </c:pt>
                <c:pt idx="2">
                  <c:v>97.8</c:v>
                </c:pt>
                <c:pt idx="3">
                  <c:v>95.48</c:v>
                </c:pt>
                <c:pt idx="4">
                  <c:v>95.52</c:v>
                </c:pt>
              </c:numCache>
            </c:numRef>
          </c:val>
          <c:extLst>
            <c:ext xmlns:c16="http://schemas.microsoft.com/office/drawing/2014/chart" uri="{C3380CC4-5D6E-409C-BE32-E72D297353CC}">
              <c16:uniqueId val="{00000000-FDF6-47F9-9402-01F1A4F5F3C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F6-47F9-9402-01F1A4F5F3C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70-4E07-9EE0-8A822D77932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70-4E07-9EE0-8A822D77932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BE-4428-A7A5-ED74991C9E2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BE-4428-A7A5-ED74991C9E2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E4-4D2B-9BBE-5C34D2B4C7E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E4-4D2B-9BBE-5C34D2B4C7E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81-4066-81BE-23C64092620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81-4066-81BE-23C64092620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2042.18</c:v>
                </c:pt>
                <c:pt idx="1">
                  <c:v>1867.93</c:v>
                </c:pt>
                <c:pt idx="2">
                  <c:v>1792.59</c:v>
                </c:pt>
                <c:pt idx="3">
                  <c:v>1741.56</c:v>
                </c:pt>
                <c:pt idx="4">
                  <c:v>1612.35</c:v>
                </c:pt>
              </c:numCache>
            </c:numRef>
          </c:val>
          <c:extLst>
            <c:ext xmlns:c16="http://schemas.microsoft.com/office/drawing/2014/chart" uri="{C3380CC4-5D6E-409C-BE32-E72D297353CC}">
              <c16:uniqueId val="{00000000-0352-4487-95B3-00C28C5672C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0352-4487-95B3-00C28C5672C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82.67</c:v>
                </c:pt>
                <c:pt idx="1">
                  <c:v>80.489999999999995</c:v>
                </c:pt>
                <c:pt idx="2">
                  <c:v>100.28</c:v>
                </c:pt>
                <c:pt idx="3">
                  <c:v>99.68</c:v>
                </c:pt>
                <c:pt idx="4">
                  <c:v>95.64</c:v>
                </c:pt>
              </c:numCache>
            </c:numRef>
          </c:val>
          <c:extLst>
            <c:ext xmlns:c16="http://schemas.microsoft.com/office/drawing/2014/chart" uri="{C3380CC4-5D6E-409C-BE32-E72D297353CC}">
              <c16:uniqueId val="{00000000-C3BF-42DD-962C-79051957ADB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C3BF-42DD-962C-79051957ADB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205.42</c:v>
                </c:pt>
                <c:pt idx="1">
                  <c:v>195.01</c:v>
                </c:pt>
                <c:pt idx="2">
                  <c:v>187.37</c:v>
                </c:pt>
                <c:pt idx="3">
                  <c:v>194.08</c:v>
                </c:pt>
                <c:pt idx="4">
                  <c:v>200.62</c:v>
                </c:pt>
              </c:numCache>
            </c:numRef>
          </c:val>
          <c:extLst>
            <c:ext xmlns:c16="http://schemas.microsoft.com/office/drawing/2014/chart" uri="{C3380CC4-5D6E-409C-BE32-E72D297353CC}">
              <c16:uniqueId val="{00000000-32D1-4E0F-9C49-4AFE4B36A93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32D1-4E0F-9C49-4AFE4B36A93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若桜町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3050</v>
      </c>
      <c r="AM8" s="51"/>
      <c r="AN8" s="51"/>
      <c r="AO8" s="51"/>
      <c r="AP8" s="51"/>
      <c r="AQ8" s="51"/>
      <c r="AR8" s="51"/>
      <c r="AS8" s="51"/>
      <c r="AT8" s="46">
        <f>データ!T6</f>
        <v>199.18</v>
      </c>
      <c r="AU8" s="46"/>
      <c r="AV8" s="46"/>
      <c r="AW8" s="46"/>
      <c r="AX8" s="46"/>
      <c r="AY8" s="46"/>
      <c r="AZ8" s="46"/>
      <c r="BA8" s="46"/>
      <c r="BB8" s="46">
        <f>データ!U6</f>
        <v>15.31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15.63</v>
      </c>
      <c r="Q10" s="46"/>
      <c r="R10" s="46"/>
      <c r="S10" s="46"/>
      <c r="T10" s="46"/>
      <c r="U10" s="46"/>
      <c r="V10" s="46"/>
      <c r="W10" s="46">
        <f>データ!Q6</f>
        <v>100</v>
      </c>
      <c r="X10" s="46"/>
      <c r="Y10" s="46"/>
      <c r="Z10" s="46"/>
      <c r="AA10" s="46"/>
      <c r="AB10" s="46"/>
      <c r="AC10" s="46"/>
      <c r="AD10" s="51">
        <f>データ!R6</f>
        <v>3780</v>
      </c>
      <c r="AE10" s="51"/>
      <c r="AF10" s="51"/>
      <c r="AG10" s="51"/>
      <c r="AH10" s="51"/>
      <c r="AI10" s="51"/>
      <c r="AJ10" s="51"/>
      <c r="AK10" s="2"/>
      <c r="AL10" s="51">
        <f>データ!V6</f>
        <v>472</v>
      </c>
      <c r="AM10" s="51"/>
      <c r="AN10" s="51"/>
      <c r="AO10" s="51"/>
      <c r="AP10" s="51"/>
      <c r="AQ10" s="51"/>
      <c r="AR10" s="51"/>
      <c r="AS10" s="51"/>
      <c r="AT10" s="46">
        <f>データ!W6</f>
        <v>0.84</v>
      </c>
      <c r="AU10" s="46"/>
      <c r="AV10" s="46"/>
      <c r="AW10" s="46"/>
      <c r="AX10" s="46"/>
      <c r="AY10" s="46"/>
      <c r="AZ10" s="46"/>
      <c r="BA10" s="46"/>
      <c r="BB10" s="46">
        <f>データ!X6</f>
        <v>561.9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AE49BtlXUoW32POCUxjQH+La3ksILAI4RDDItlDxIJmGj38pFvAP7uSj3isEFwaDQjAhQHLFX6TJHBC6jLegYQ==" saltValue="7foTiyW+AqMvPjcJbie7+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313254</v>
      </c>
      <c r="D6" s="33">
        <f t="shared" si="3"/>
        <v>47</v>
      </c>
      <c r="E6" s="33">
        <f t="shared" si="3"/>
        <v>17</v>
      </c>
      <c r="F6" s="33">
        <f t="shared" si="3"/>
        <v>5</v>
      </c>
      <c r="G6" s="33">
        <f t="shared" si="3"/>
        <v>0</v>
      </c>
      <c r="H6" s="33" t="str">
        <f t="shared" si="3"/>
        <v>鳥取県　若桜町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15.63</v>
      </c>
      <c r="Q6" s="34">
        <f t="shared" si="3"/>
        <v>100</v>
      </c>
      <c r="R6" s="34">
        <f t="shared" si="3"/>
        <v>3780</v>
      </c>
      <c r="S6" s="34">
        <f t="shared" si="3"/>
        <v>3050</v>
      </c>
      <c r="T6" s="34">
        <f t="shared" si="3"/>
        <v>199.18</v>
      </c>
      <c r="U6" s="34">
        <f t="shared" si="3"/>
        <v>15.31</v>
      </c>
      <c r="V6" s="34">
        <f t="shared" si="3"/>
        <v>472</v>
      </c>
      <c r="W6" s="34">
        <f t="shared" si="3"/>
        <v>0.84</v>
      </c>
      <c r="X6" s="34">
        <f t="shared" si="3"/>
        <v>561.9</v>
      </c>
      <c r="Y6" s="35">
        <f>IF(Y7="",NA(),Y7)</f>
        <v>95.39</v>
      </c>
      <c r="Z6" s="35">
        <f t="shared" ref="Z6:AH6" si="4">IF(Z7="",NA(),Z7)</f>
        <v>94.58</v>
      </c>
      <c r="AA6" s="35">
        <f t="shared" si="4"/>
        <v>97.8</v>
      </c>
      <c r="AB6" s="35">
        <f t="shared" si="4"/>
        <v>95.48</v>
      </c>
      <c r="AC6" s="35">
        <f t="shared" si="4"/>
        <v>95.52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2042.18</v>
      </c>
      <c r="BG6" s="35">
        <f t="shared" ref="BG6:BO6" si="7">IF(BG7="",NA(),BG7)</f>
        <v>1867.93</v>
      </c>
      <c r="BH6" s="35">
        <f t="shared" si="7"/>
        <v>1792.59</v>
      </c>
      <c r="BI6" s="35">
        <f t="shared" si="7"/>
        <v>1741.56</v>
      </c>
      <c r="BJ6" s="35">
        <f t="shared" si="7"/>
        <v>1612.35</v>
      </c>
      <c r="BK6" s="35">
        <f t="shared" si="7"/>
        <v>974.93</v>
      </c>
      <c r="BL6" s="35">
        <f t="shared" si="7"/>
        <v>855.8</v>
      </c>
      <c r="BM6" s="35">
        <f t="shared" si="7"/>
        <v>789.46</v>
      </c>
      <c r="BN6" s="35">
        <f t="shared" si="7"/>
        <v>826.83</v>
      </c>
      <c r="BO6" s="35">
        <f t="shared" si="7"/>
        <v>867.83</v>
      </c>
      <c r="BP6" s="34" t="str">
        <f>IF(BP7="","",IF(BP7="-","【-】","【"&amp;SUBSTITUTE(TEXT(BP7,"#,##0.00"),"-","△")&amp;"】"))</f>
        <v>【832.52】</v>
      </c>
      <c r="BQ6" s="35">
        <f>IF(BQ7="",NA(),BQ7)</f>
        <v>82.67</v>
      </c>
      <c r="BR6" s="35">
        <f t="shared" ref="BR6:BZ6" si="8">IF(BR7="",NA(),BR7)</f>
        <v>80.489999999999995</v>
      </c>
      <c r="BS6" s="35">
        <f t="shared" si="8"/>
        <v>100.28</v>
      </c>
      <c r="BT6" s="35">
        <f t="shared" si="8"/>
        <v>99.68</v>
      </c>
      <c r="BU6" s="35">
        <f t="shared" si="8"/>
        <v>95.64</v>
      </c>
      <c r="BV6" s="35">
        <f t="shared" si="8"/>
        <v>55.32</v>
      </c>
      <c r="BW6" s="35">
        <f t="shared" si="8"/>
        <v>59.8</v>
      </c>
      <c r="BX6" s="35">
        <f t="shared" si="8"/>
        <v>57.77</v>
      </c>
      <c r="BY6" s="35">
        <f t="shared" si="8"/>
        <v>57.31</v>
      </c>
      <c r="BZ6" s="35">
        <f t="shared" si="8"/>
        <v>57.08</v>
      </c>
      <c r="CA6" s="34" t="str">
        <f>IF(CA7="","",IF(CA7="-","【-】","【"&amp;SUBSTITUTE(TEXT(CA7,"#,##0.00"),"-","△")&amp;"】"))</f>
        <v>【60.94】</v>
      </c>
      <c r="CB6" s="35">
        <f>IF(CB7="",NA(),CB7)</f>
        <v>205.42</v>
      </c>
      <c r="CC6" s="35">
        <f t="shared" ref="CC6:CK6" si="9">IF(CC7="",NA(),CC7)</f>
        <v>195.01</v>
      </c>
      <c r="CD6" s="35">
        <f t="shared" si="9"/>
        <v>187.37</v>
      </c>
      <c r="CE6" s="35">
        <f t="shared" si="9"/>
        <v>194.08</v>
      </c>
      <c r="CF6" s="35">
        <f t="shared" si="9"/>
        <v>200.62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37.630000000000003</v>
      </c>
      <c r="CN6" s="35">
        <f t="shared" ref="CN6:CV6" si="10">IF(CN7="",NA(),CN7)</f>
        <v>41.16</v>
      </c>
      <c r="CO6" s="35">
        <f t="shared" si="10"/>
        <v>32.83</v>
      </c>
      <c r="CP6" s="35">
        <f t="shared" si="10"/>
        <v>31.06</v>
      </c>
      <c r="CQ6" s="35">
        <f t="shared" si="10"/>
        <v>30.81</v>
      </c>
      <c r="CR6" s="35">
        <f t="shared" si="10"/>
        <v>60.65</v>
      </c>
      <c r="CS6" s="35">
        <f t="shared" si="10"/>
        <v>51.75</v>
      </c>
      <c r="CT6" s="35">
        <f t="shared" si="10"/>
        <v>50.68</v>
      </c>
      <c r="CU6" s="35">
        <f t="shared" si="10"/>
        <v>50.14</v>
      </c>
      <c r="CV6" s="35">
        <f t="shared" si="10"/>
        <v>54.83</v>
      </c>
      <c r="CW6" s="34" t="str">
        <f>IF(CW7="","",IF(CW7="-","【-】","【"&amp;SUBSTITUTE(TEXT(CW7,"#,##0.00"),"-","△")&amp;"】"))</f>
        <v>【54.84】</v>
      </c>
      <c r="CX6" s="35">
        <f>IF(CX7="",NA(),CX7)</f>
        <v>92.56</v>
      </c>
      <c r="CY6" s="35">
        <f t="shared" ref="CY6:DG6" si="11">IF(CY7="",NA(),CY7)</f>
        <v>92.42</v>
      </c>
      <c r="CZ6" s="35">
        <f t="shared" si="11"/>
        <v>94.82</v>
      </c>
      <c r="DA6" s="35">
        <f t="shared" si="11"/>
        <v>94.02</v>
      </c>
      <c r="DB6" s="35">
        <f t="shared" si="11"/>
        <v>93.43</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313254</v>
      </c>
      <c r="D7" s="37">
        <v>47</v>
      </c>
      <c r="E7" s="37">
        <v>17</v>
      </c>
      <c r="F7" s="37">
        <v>5</v>
      </c>
      <c r="G7" s="37">
        <v>0</v>
      </c>
      <c r="H7" s="37" t="s">
        <v>97</v>
      </c>
      <c r="I7" s="37" t="s">
        <v>98</v>
      </c>
      <c r="J7" s="37" t="s">
        <v>99</v>
      </c>
      <c r="K7" s="37" t="s">
        <v>100</v>
      </c>
      <c r="L7" s="37" t="s">
        <v>101</v>
      </c>
      <c r="M7" s="37" t="s">
        <v>102</v>
      </c>
      <c r="N7" s="38" t="s">
        <v>103</v>
      </c>
      <c r="O7" s="38" t="s">
        <v>104</v>
      </c>
      <c r="P7" s="38">
        <v>15.63</v>
      </c>
      <c r="Q7" s="38">
        <v>100</v>
      </c>
      <c r="R7" s="38">
        <v>3780</v>
      </c>
      <c r="S7" s="38">
        <v>3050</v>
      </c>
      <c r="T7" s="38">
        <v>199.18</v>
      </c>
      <c r="U7" s="38">
        <v>15.31</v>
      </c>
      <c r="V7" s="38">
        <v>472</v>
      </c>
      <c r="W7" s="38">
        <v>0.84</v>
      </c>
      <c r="X7" s="38">
        <v>561.9</v>
      </c>
      <c r="Y7" s="38">
        <v>95.39</v>
      </c>
      <c r="Z7" s="38">
        <v>94.58</v>
      </c>
      <c r="AA7" s="38">
        <v>97.8</v>
      </c>
      <c r="AB7" s="38">
        <v>95.48</v>
      </c>
      <c r="AC7" s="38">
        <v>95.52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2042.18</v>
      </c>
      <c r="BG7" s="38">
        <v>1867.93</v>
      </c>
      <c r="BH7" s="38">
        <v>1792.59</v>
      </c>
      <c r="BI7" s="38">
        <v>1741.56</v>
      </c>
      <c r="BJ7" s="38">
        <v>1612.35</v>
      </c>
      <c r="BK7" s="38">
        <v>974.93</v>
      </c>
      <c r="BL7" s="38">
        <v>855.8</v>
      </c>
      <c r="BM7" s="38">
        <v>789.46</v>
      </c>
      <c r="BN7" s="38">
        <v>826.83</v>
      </c>
      <c r="BO7" s="38">
        <v>867.83</v>
      </c>
      <c r="BP7" s="38">
        <v>832.52</v>
      </c>
      <c r="BQ7" s="38">
        <v>82.67</v>
      </c>
      <c r="BR7" s="38">
        <v>80.489999999999995</v>
      </c>
      <c r="BS7" s="38">
        <v>100.28</v>
      </c>
      <c r="BT7" s="38">
        <v>99.68</v>
      </c>
      <c r="BU7" s="38">
        <v>95.64</v>
      </c>
      <c r="BV7" s="38">
        <v>55.32</v>
      </c>
      <c r="BW7" s="38">
        <v>59.8</v>
      </c>
      <c r="BX7" s="38">
        <v>57.77</v>
      </c>
      <c r="BY7" s="38">
        <v>57.31</v>
      </c>
      <c r="BZ7" s="38">
        <v>57.08</v>
      </c>
      <c r="CA7" s="38">
        <v>60.94</v>
      </c>
      <c r="CB7" s="38">
        <v>205.42</v>
      </c>
      <c r="CC7" s="38">
        <v>195.01</v>
      </c>
      <c r="CD7" s="38">
        <v>187.37</v>
      </c>
      <c r="CE7" s="38">
        <v>194.08</v>
      </c>
      <c r="CF7" s="38">
        <v>200.62</v>
      </c>
      <c r="CG7" s="38">
        <v>283.17</v>
      </c>
      <c r="CH7" s="38">
        <v>263.76</v>
      </c>
      <c r="CI7" s="38">
        <v>274.35000000000002</v>
      </c>
      <c r="CJ7" s="38">
        <v>273.52</v>
      </c>
      <c r="CK7" s="38">
        <v>274.99</v>
      </c>
      <c r="CL7" s="38">
        <v>253.04</v>
      </c>
      <c r="CM7" s="38">
        <v>37.630000000000003</v>
      </c>
      <c r="CN7" s="38">
        <v>41.16</v>
      </c>
      <c r="CO7" s="38">
        <v>32.83</v>
      </c>
      <c r="CP7" s="38">
        <v>31.06</v>
      </c>
      <c r="CQ7" s="38">
        <v>30.81</v>
      </c>
      <c r="CR7" s="38">
        <v>60.65</v>
      </c>
      <c r="CS7" s="38">
        <v>51.75</v>
      </c>
      <c r="CT7" s="38">
        <v>50.68</v>
      </c>
      <c r="CU7" s="38">
        <v>50.14</v>
      </c>
      <c r="CV7" s="38">
        <v>54.83</v>
      </c>
      <c r="CW7" s="38">
        <v>54.84</v>
      </c>
      <c r="CX7" s="38">
        <v>92.56</v>
      </c>
      <c r="CY7" s="38">
        <v>92.42</v>
      </c>
      <c r="CZ7" s="38">
        <v>94.82</v>
      </c>
      <c r="DA7" s="38">
        <v>94.02</v>
      </c>
      <c r="DB7" s="38">
        <v>93.43</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若桜町</cp:lastModifiedBy>
  <dcterms:created xsi:type="dcterms:W3CDTF">2021-12-03T08:00:33Z</dcterms:created>
  <dcterms:modified xsi:type="dcterms:W3CDTF">2022-01-18T02:21:34Z</dcterms:modified>
  <cp:category/>
</cp:coreProperties>
</file>