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workbookProtection workbookAlgorithmName="SHA-512" workbookHashValue="WnFvcfIsvkBgbRtIdN80DUkWWVpsZXlmpNj3uUdWtMRBAZtKc2PZ/fG03WYKfrP7BKdTqVsbAzZd1vRCcIHpwg==" workbookSaltValue="mWfWHFjpi2a5qFG4EjatvA==" workbookSpinCount="100000" lockStructure="1"/>
  <bookViews>
    <workbookView xWindow="0" yWindow="0" windowWidth="28800" windowHeight="12210"/>
  </bookViews>
  <sheets>
    <sheet name="Sheet1" sheetId="1" r:id="rId1"/>
  </sheets>
  <definedNames>
    <definedName name="_xlnm.Print_Area" localSheetId="0">Sheet1!$A$1:$K$66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H52" i="1"/>
  <c r="H38" i="1" l="1"/>
  <c r="J38" i="1"/>
  <c r="K38" i="1" s="1"/>
  <c r="H39" i="1"/>
  <c r="J39" i="1"/>
  <c r="H40" i="1"/>
  <c r="J40" i="1"/>
  <c r="H41" i="1"/>
  <c r="J41" i="1"/>
  <c r="H42" i="1"/>
  <c r="J42" i="1"/>
  <c r="H43" i="1"/>
  <c r="J43" i="1"/>
  <c r="K41" i="1" l="1"/>
  <c r="K39" i="1"/>
  <c r="K42" i="1"/>
  <c r="K43" i="1"/>
  <c r="K40" i="1"/>
  <c r="J12" i="1"/>
  <c r="J13" i="1"/>
  <c r="J14" i="1"/>
  <c r="J15" i="1"/>
  <c r="J16" i="1"/>
  <c r="J17" i="1"/>
  <c r="J18" i="1"/>
  <c r="J19" i="1"/>
  <c r="J26" i="1"/>
  <c r="J27" i="1"/>
  <c r="J28" i="1"/>
  <c r="J29" i="1"/>
  <c r="J30" i="1"/>
  <c r="J31" i="1"/>
  <c r="J32" i="1"/>
  <c r="J33" i="1"/>
  <c r="J34" i="1"/>
  <c r="J35" i="1"/>
  <c r="J36" i="1"/>
  <c r="J37" i="1"/>
  <c r="J44" i="1"/>
  <c r="J45" i="1"/>
  <c r="J46" i="1"/>
  <c r="J47" i="1"/>
  <c r="J24" i="1"/>
  <c r="J25" i="1"/>
  <c r="H25" i="1" l="1"/>
  <c r="K25" i="1" s="1"/>
  <c r="H26" i="1"/>
  <c r="H27" i="1"/>
  <c r="H28" i="1"/>
  <c r="K28" i="1" s="1"/>
  <c r="H29" i="1"/>
  <c r="H30" i="1"/>
  <c r="H31" i="1"/>
  <c r="H32" i="1"/>
  <c r="K32" i="1" s="1"/>
  <c r="H33" i="1"/>
  <c r="H34" i="1"/>
  <c r="H35" i="1"/>
  <c r="H36" i="1"/>
  <c r="K36" i="1" s="1"/>
  <c r="H37" i="1"/>
  <c r="K37" i="1" s="1"/>
  <c r="H44" i="1"/>
  <c r="H45" i="1"/>
  <c r="K45" i="1" s="1"/>
  <c r="H46" i="1"/>
  <c r="K46" i="1" s="1"/>
  <c r="H47" i="1"/>
  <c r="H24" i="1"/>
  <c r="K12" i="1"/>
  <c r="K13" i="1"/>
  <c r="K14" i="1"/>
  <c r="K15" i="1"/>
  <c r="K16" i="1"/>
  <c r="K17" i="1"/>
  <c r="K18" i="1"/>
  <c r="K19" i="1"/>
  <c r="G12" i="1"/>
  <c r="G13" i="1"/>
  <c r="G14" i="1"/>
  <c r="G15" i="1"/>
  <c r="G16" i="1"/>
  <c r="G17" i="1"/>
  <c r="G18" i="1"/>
  <c r="G19" i="1"/>
  <c r="G11" i="1"/>
  <c r="J11" i="1" l="1"/>
  <c r="K11" i="1" s="1"/>
  <c r="K33" i="1"/>
  <c r="K29" i="1"/>
  <c r="K24" i="1"/>
  <c r="K44" i="1"/>
  <c r="K31" i="1"/>
  <c r="K27" i="1"/>
  <c r="K35" i="1"/>
  <c r="K47" i="1"/>
  <c r="K34" i="1"/>
  <c r="K30" i="1"/>
  <c r="K26" i="1"/>
  <c r="D54" i="1" l="1"/>
  <c r="D62" i="1" s="1"/>
  <c r="D65" i="1" s="1"/>
</calcChain>
</file>

<file path=xl/sharedStrings.xml><?xml version="1.0" encoding="utf-8"?>
<sst xmlns="http://schemas.openxmlformats.org/spreadsheetml/2006/main" count="132" uniqueCount="57">
  <si>
    <t>様式６号の２</t>
    <rPh sb="0" eb="2">
      <t>ヨウシキ</t>
    </rPh>
    <rPh sb="3" eb="4">
      <t>ゴウ</t>
    </rPh>
    <phoneticPr fontId="2"/>
  </si>
  <si>
    <t>工事請負契約金額
（購入契約金額）</t>
    <rPh sb="0" eb="4">
      <t>コウジウケオイ</t>
    </rPh>
    <rPh sb="4" eb="6">
      <t>ケイヤク</t>
    </rPh>
    <rPh sb="6" eb="8">
      <t>キンガク</t>
    </rPh>
    <rPh sb="10" eb="12">
      <t>コウニュウ</t>
    </rPh>
    <rPh sb="12" eb="14">
      <t>ケイヤク</t>
    </rPh>
    <rPh sb="14" eb="16">
      <t>キンガク</t>
    </rPh>
    <phoneticPr fontId="2"/>
  </si>
  <si>
    <t>円</t>
    <rPh sb="0" eb="1">
      <t>エン</t>
    </rPh>
    <phoneticPr fontId="2"/>
  </si>
  <si>
    <t>うち断熱工事費</t>
    <rPh sb="2" eb="4">
      <t>ダンネツ</t>
    </rPh>
    <rPh sb="4" eb="7">
      <t>コウジヒ</t>
    </rPh>
    <phoneticPr fontId="2"/>
  </si>
  <si>
    <t>＜補助対象経費の算出＞</t>
    <rPh sb="1" eb="5">
      <t>ホジョタイショウ</t>
    </rPh>
    <rPh sb="5" eb="7">
      <t>ケイヒ</t>
    </rPh>
    <rPh sb="8" eb="10">
      <t>サンシュツ</t>
    </rPh>
    <phoneticPr fontId="2"/>
  </si>
  <si>
    <t>部位</t>
    <rPh sb="0" eb="2">
      <t>ブイ</t>
    </rPh>
    <phoneticPr fontId="2"/>
  </si>
  <si>
    <t>断熱材区分</t>
    <rPh sb="0" eb="3">
      <t>ダンネツザイ</t>
    </rPh>
    <rPh sb="3" eb="5">
      <t>クブン</t>
    </rPh>
    <phoneticPr fontId="2"/>
  </si>
  <si>
    <t>①断熱材</t>
    <rPh sb="1" eb="4">
      <t>ダンネツザイ</t>
    </rPh>
    <phoneticPr fontId="2"/>
  </si>
  <si>
    <t>×</t>
    <phoneticPr fontId="2"/>
  </si>
  <si>
    <t>補助基準単価</t>
    <rPh sb="0" eb="4">
      <t>ホジョキジュン</t>
    </rPh>
    <rPh sb="4" eb="6">
      <t>タンカ</t>
    </rPh>
    <phoneticPr fontId="2"/>
  </si>
  <si>
    <t>補助対象経費</t>
    <rPh sb="0" eb="4">
      <t>ホジョタイショウ</t>
    </rPh>
    <rPh sb="4" eb="6">
      <t>ケイヒ</t>
    </rPh>
    <phoneticPr fontId="2"/>
  </si>
  <si>
    <t>天井</t>
    <rPh sb="0" eb="2">
      <t>テンジョウ</t>
    </rPh>
    <phoneticPr fontId="2"/>
  </si>
  <si>
    <t>外壁</t>
    <rPh sb="0" eb="2">
      <t>ガイヘキ</t>
    </rPh>
    <phoneticPr fontId="2"/>
  </si>
  <si>
    <t>床</t>
    <rPh sb="0" eb="1">
      <t>ユカ</t>
    </rPh>
    <phoneticPr fontId="2"/>
  </si>
  <si>
    <t>ボード系断熱材</t>
    <rPh sb="3" eb="4">
      <t>ケイ</t>
    </rPh>
    <rPh sb="4" eb="7">
      <t>ダンネツザイ</t>
    </rPh>
    <phoneticPr fontId="2"/>
  </si>
  <si>
    <t>繊維系断熱材</t>
    <rPh sb="0" eb="3">
      <t>センイケイ</t>
    </rPh>
    <rPh sb="3" eb="6">
      <t>ダンネツザイ</t>
    </rPh>
    <phoneticPr fontId="2"/>
  </si>
  <si>
    <t>吹付断熱材</t>
    <rPh sb="0" eb="2">
      <t>フキツケ</t>
    </rPh>
    <rPh sb="2" eb="5">
      <t>ダンネツザイ</t>
    </rPh>
    <phoneticPr fontId="2"/>
  </si>
  <si>
    <t>②窓</t>
    <rPh sb="1" eb="2">
      <t>マド</t>
    </rPh>
    <phoneticPr fontId="2"/>
  </si>
  <si>
    <t>平面図の
窓番号</t>
    <rPh sb="0" eb="3">
      <t>ヘイメンズ</t>
    </rPh>
    <rPh sb="5" eb="8">
      <t>マドバンゴウ</t>
    </rPh>
    <phoneticPr fontId="2"/>
  </si>
  <si>
    <t>窓改修区分</t>
    <rPh sb="0" eb="1">
      <t>マド</t>
    </rPh>
    <rPh sb="1" eb="3">
      <t>カイシュウ</t>
    </rPh>
    <rPh sb="3" eb="5">
      <t>クブン</t>
    </rPh>
    <phoneticPr fontId="2"/>
  </si>
  <si>
    <t>窓取替</t>
    <rPh sb="0" eb="1">
      <t>マド</t>
    </rPh>
    <rPh sb="1" eb="3">
      <t>トリカエ</t>
    </rPh>
    <phoneticPr fontId="2"/>
  </si>
  <si>
    <t>窓サイズ(mm)</t>
    <rPh sb="0" eb="1">
      <t>マド</t>
    </rPh>
    <phoneticPr fontId="2"/>
  </si>
  <si>
    <t>厚さ（mm)</t>
    <rPh sb="0" eb="1">
      <t>アツ</t>
    </rPh>
    <phoneticPr fontId="2"/>
  </si>
  <si>
    <t>施工面積(㎡)</t>
    <rPh sb="0" eb="4">
      <t>セコウメンセキ</t>
    </rPh>
    <phoneticPr fontId="2"/>
  </si>
  <si>
    <t>幅</t>
    <rPh sb="0" eb="1">
      <t>ハバ</t>
    </rPh>
    <phoneticPr fontId="2"/>
  </si>
  <si>
    <t>高さ</t>
    <rPh sb="0" eb="1">
      <t>タカ</t>
    </rPh>
    <phoneticPr fontId="2"/>
  </si>
  <si>
    <t>熱抵抗(㎡･K/W)</t>
    <rPh sb="0" eb="3">
      <t>ネツテイコウ</t>
    </rPh>
    <phoneticPr fontId="2"/>
  </si>
  <si>
    <t>熱貫流率(W/㎡･K)</t>
    <rPh sb="0" eb="1">
      <t>ネツ</t>
    </rPh>
    <rPh sb="1" eb="3">
      <t>カンリュウ</t>
    </rPh>
    <rPh sb="3" eb="4">
      <t>リツ</t>
    </rPh>
    <phoneticPr fontId="2"/>
  </si>
  <si>
    <t>熱伝導率(W/m･K)</t>
    <rPh sb="0" eb="4">
      <t>ネツデンドウリツ</t>
    </rPh>
    <phoneticPr fontId="2"/>
  </si>
  <si>
    <t>窓面積(㎡)</t>
    <rPh sb="0" eb="1">
      <t>マド</t>
    </rPh>
    <rPh sb="1" eb="3">
      <t>メンセキ</t>
    </rPh>
    <phoneticPr fontId="2"/>
  </si>
  <si>
    <t>1.0～2.0</t>
    <phoneticPr fontId="2"/>
  </si>
  <si>
    <t>2.0～3.0</t>
    <phoneticPr fontId="2"/>
  </si>
  <si>
    <t>3.0～4.0</t>
    <phoneticPr fontId="2"/>
  </si>
  <si>
    <t>4.0～5.0</t>
    <phoneticPr fontId="2"/>
  </si>
  <si>
    <t>5.0～</t>
    <phoneticPr fontId="2"/>
  </si>
  <si>
    <t>2.33～1.91</t>
    <phoneticPr fontId="2"/>
  </si>
  <si>
    <t>1.90～1.61</t>
    <phoneticPr fontId="2"/>
  </si>
  <si>
    <t>1.60～1.31</t>
    <phoneticPr fontId="2"/>
  </si>
  <si>
    <t>1.30～</t>
    <phoneticPr fontId="2"/>
  </si>
  <si>
    <t>補助対象経費</t>
    <rPh sb="0" eb="2">
      <t>ホジョ</t>
    </rPh>
    <rPh sb="2" eb="6">
      <t>タイショウケイヒ</t>
    </rPh>
    <phoneticPr fontId="2"/>
  </si>
  <si>
    <t>　　　　　　　　いずれか低い額が補助対象経費となります。</t>
    <rPh sb="12" eb="13">
      <t>ヒク</t>
    </rPh>
    <rPh sb="14" eb="15">
      <t>ガク</t>
    </rPh>
    <rPh sb="16" eb="20">
      <t>ホジョタイショウ</t>
    </rPh>
    <rPh sb="20" eb="22">
      <t>ケイヒ</t>
    </rPh>
    <phoneticPr fontId="2"/>
  </si>
  <si>
    <t>補助基準額による対象経費
（自動計算）</t>
    <rPh sb="0" eb="2">
      <t>ホジョ</t>
    </rPh>
    <rPh sb="2" eb="4">
      <t>キジュン</t>
    </rPh>
    <rPh sb="4" eb="5">
      <t>ガク</t>
    </rPh>
    <rPh sb="8" eb="10">
      <t>タイショウ</t>
    </rPh>
    <rPh sb="10" eb="12">
      <t>ケイヒ</t>
    </rPh>
    <rPh sb="14" eb="18">
      <t>ジドウケイサン</t>
    </rPh>
    <phoneticPr fontId="2"/>
  </si>
  <si>
    <t>補助金額</t>
    <rPh sb="0" eb="3">
      <t>ホジョキン</t>
    </rPh>
    <rPh sb="3" eb="4">
      <t>ガク</t>
    </rPh>
    <phoneticPr fontId="2"/>
  </si>
  <si>
    <t>補助基準額等算定表</t>
    <phoneticPr fontId="2"/>
  </si>
  <si>
    <t>申請区分</t>
    <rPh sb="0" eb="4">
      <t>シンセイクブン</t>
    </rPh>
    <phoneticPr fontId="2"/>
  </si>
  <si>
    <t>交付申請時</t>
    <rPh sb="0" eb="5">
      <t>コウフシンセイジ</t>
    </rPh>
    <phoneticPr fontId="2"/>
  </si>
  <si>
    <t>実績報告時</t>
    <rPh sb="0" eb="5">
      <t>ジッセキホウコクジ</t>
    </rPh>
    <phoneticPr fontId="2"/>
  </si>
  <si>
    <t>申請者氏名</t>
    <rPh sb="0" eb="3">
      <t>シンセイシャ</t>
    </rPh>
    <rPh sb="3" eb="5">
      <t>シメイ</t>
    </rPh>
    <phoneticPr fontId="2"/>
  </si>
  <si>
    <t>樹脂製内窓取付</t>
    <rPh sb="0" eb="3">
      <t>ジュシセイ</t>
    </rPh>
    <rPh sb="3" eb="5">
      <t>ウチマド</t>
    </rPh>
    <rPh sb="5" eb="7">
      <t>トリツケ</t>
    </rPh>
    <phoneticPr fontId="2"/>
  </si>
  <si>
    <t>県産材木製内窓取付</t>
    <rPh sb="0" eb="3">
      <t>ケンサンザイ</t>
    </rPh>
    <rPh sb="3" eb="5">
      <t>モクセイ</t>
    </rPh>
    <rPh sb="5" eb="7">
      <t>ウチマド</t>
    </rPh>
    <rPh sb="7" eb="9">
      <t>トリツケ</t>
    </rPh>
    <phoneticPr fontId="2"/>
  </si>
  <si>
    <t>③玄関ドア（勝手口等を除く）</t>
    <rPh sb="1" eb="3">
      <t>ゲンカン</t>
    </rPh>
    <rPh sb="6" eb="10">
      <t>カッテグチトウ</t>
    </rPh>
    <rPh sb="11" eb="12">
      <t>ノゾ</t>
    </rPh>
    <phoneticPr fontId="2"/>
  </si>
  <si>
    <t>平面図の
番号</t>
    <rPh sb="0" eb="3">
      <t>ヘイメンズ</t>
    </rPh>
    <rPh sb="5" eb="7">
      <t>バンゴウ</t>
    </rPh>
    <phoneticPr fontId="2"/>
  </si>
  <si>
    <t>改修区分</t>
    <rPh sb="0" eb="2">
      <t>カイシュウ</t>
    </rPh>
    <rPh sb="2" eb="4">
      <t>クブン</t>
    </rPh>
    <phoneticPr fontId="2"/>
  </si>
  <si>
    <t>取替</t>
    <rPh sb="0" eb="2">
      <t>トリカエ</t>
    </rPh>
    <phoneticPr fontId="2"/>
  </si>
  <si>
    <t>カバー工法</t>
    <rPh sb="3" eb="5">
      <t>コウホウ</t>
    </rPh>
    <phoneticPr fontId="2"/>
  </si>
  <si>
    <t>ドア工事費(円)</t>
    <rPh sb="2" eb="5">
      <t>コウジヒ</t>
    </rPh>
    <rPh sb="6" eb="7">
      <t>エン</t>
    </rPh>
    <phoneticPr fontId="2"/>
  </si>
  <si>
    <t>←①断熱材＋②窓の工事費の合計（③玄関ドアは除く）</t>
    <rPh sb="2" eb="4">
      <t>ダンネツ</t>
    </rPh>
    <rPh sb="4" eb="5">
      <t>ザイ</t>
    </rPh>
    <rPh sb="7" eb="8">
      <t>マド</t>
    </rPh>
    <rPh sb="9" eb="12">
      <t>コウジヒ</t>
    </rPh>
    <rPh sb="13" eb="15">
      <t>ゴウケイ</t>
    </rPh>
    <rPh sb="17" eb="19">
      <t>ゲンカン</t>
    </rPh>
    <rPh sb="22" eb="23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</si>
</sst>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2" fontId="3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3" fillId="0" borderId="1" xfId="1" applyNumberFormat="1" applyFont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Alignment="1" applyProtection="1">
      <alignment vertical="center" wrapText="1"/>
    </xf>
    <xf numFmtId="38" fontId="3" fillId="0" borderId="0" xfId="1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Protection="1">
      <alignment vertical="center"/>
      <protection locked="0"/>
    </xf>
    <xf numFmtId="177" fontId="3" fillId="3" borderId="1" xfId="0" applyNumberFormat="1" applyFont="1" applyFill="1" applyBorder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38" fontId="3" fillId="0" borderId="1" xfId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53</xdr:row>
      <xdr:rowOff>200025</xdr:rowOff>
    </xdr:from>
    <xdr:to>
      <xdr:col>6</xdr:col>
      <xdr:colOff>619125</xdr:colOff>
      <xdr:row>53</xdr:row>
      <xdr:rowOff>200025</xdr:rowOff>
    </xdr:to>
    <xdr:cxnSp macro="">
      <xdr:nvCxnSpPr>
        <xdr:cNvPr id="7" name="直線矢印コネクタ 6"/>
        <xdr:cNvCxnSpPr/>
      </xdr:nvCxnSpPr>
      <xdr:spPr>
        <a:xfrm flipH="1">
          <a:off x="4267200" y="6753225"/>
          <a:ext cx="400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58</xdr:row>
      <xdr:rowOff>219075</xdr:rowOff>
    </xdr:from>
    <xdr:to>
      <xdr:col>6</xdr:col>
      <xdr:colOff>619125</xdr:colOff>
      <xdr:row>58</xdr:row>
      <xdr:rowOff>219075</xdr:rowOff>
    </xdr:to>
    <xdr:cxnSp macro="">
      <xdr:nvCxnSpPr>
        <xdr:cNvPr id="8" name="直線矢印コネクタ 7"/>
        <xdr:cNvCxnSpPr/>
      </xdr:nvCxnSpPr>
      <xdr:spPr>
        <a:xfrm flipH="1">
          <a:off x="4267200" y="8001000"/>
          <a:ext cx="4000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53</xdr:row>
      <xdr:rowOff>200025</xdr:rowOff>
    </xdr:from>
    <xdr:to>
      <xdr:col>6</xdr:col>
      <xdr:colOff>619125</xdr:colOff>
      <xdr:row>58</xdr:row>
      <xdr:rowOff>219075</xdr:rowOff>
    </xdr:to>
    <xdr:cxnSp macro="">
      <xdr:nvCxnSpPr>
        <xdr:cNvPr id="10" name="直線コネクタ 9"/>
        <xdr:cNvCxnSpPr/>
      </xdr:nvCxnSpPr>
      <xdr:spPr>
        <a:xfrm>
          <a:off x="4667250" y="6753225"/>
          <a:ext cx="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view="pageBreakPreview" zoomScale="90" zoomScaleNormal="100" zoomScaleSheetLayoutView="90" workbookViewId="0">
      <selection activeCell="J52" sqref="J52"/>
    </sheetView>
  </sheetViews>
  <sheetFormatPr defaultRowHeight="12" x14ac:dyDescent="0.4"/>
  <cols>
    <col min="1" max="1" width="3.625" style="2" customWidth="1"/>
    <col min="2" max="2" width="9.75" style="2" customWidth="1"/>
    <col min="3" max="3" width="15.375" style="2" customWidth="1"/>
    <col min="4" max="4" width="12.75" style="2" customWidth="1"/>
    <col min="5" max="5" width="3.375" style="2" bestFit="1" customWidth="1"/>
    <col min="6" max="6" width="11.25" style="2" customWidth="1"/>
    <col min="7" max="7" width="15" style="2" bestFit="1" customWidth="1"/>
    <col min="8" max="8" width="10.625" style="2" bestFit="1" customWidth="1"/>
    <col min="9" max="9" width="3.375" style="2" bestFit="1" customWidth="1"/>
    <col min="10" max="11" width="13" style="2" bestFit="1" customWidth="1"/>
    <col min="12" max="16" width="9" style="2"/>
    <col min="17" max="17" width="12.375" style="2" bestFit="1" customWidth="1"/>
    <col min="18" max="16384" width="9" style="2"/>
  </cols>
  <sheetData>
    <row r="1" spans="1:25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7.25" x14ac:dyDescent="0.4">
      <c r="A3" s="3"/>
      <c r="B3" s="3"/>
      <c r="C3" s="3"/>
      <c r="D3" s="3"/>
      <c r="E3" s="3"/>
      <c r="F3" s="4" t="s">
        <v>43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4">
      <c r="A4" s="3"/>
      <c r="B4" s="3"/>
      <c r="C4" s="3" t="s">
        <v>44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4">
      <c r="A5" s="3"/>
      <c r="B5" s="3"/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 t="s">
        <v>45</v>
      </c>
      <c r="R5" s="3"/>
      <c r="S5" s="3"/>
      <c r="T5" s="3"/>
      <c r="U5" s="3"/>
      <c r="V5" s="3"/>
      <c r="W5" s="3"/>
      <c r="X5" s="3"/>
      <c r="Y5" s="3"/>
    </row>
    <row r="6" spans="1:25" x14ac:dyDescent="0.4">
      <c r="A6" s="3"/>
      <c r="B6" s="3"/>
      <c r="C6" s="3"/>
      <c r="D6" s="3"/>
      <c r="E6" s="3"/>
      <c r="F6" s="3"/>
      <c r="G6" s="3"/>
      <c r="H6" s="3" t="s">
        <v>47</v>
      </c>
      <c r="I6" s="26"/>
      <c r="J6" s="26"/>
      <c r="K6" s="26"/>
      <c r="L6" s="3"/>
      <c r="M6" s="3"/>
      <c r="N6" s="3"/>
      <c r="O6" s="3"/>
      <c r="P6" s="3"/>
      <c r="Q6" s="3" t="s">
        <v>46</v>
      </c>
      <c r="R6" s="3"/>
      <c r="S6" s="3"/>
      <c r="T6" s="3"/>
      <c r="U6" s="3"/>
      <c r="V6" s="3"/>
      <c r="W6" s="3"/>
      <c r="X6" s="3"/>
      <c r="Y6" s="3"/>
    </row>
    <row r="7" spans="1:25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4">
      <c r="A8" s="3"/>
      <c r="B8" s="3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4">
      <c r="A9" s="3"/>
      <c r="B9" s="3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" customHeight="1" x14ac:dyDescent="0.4">
      <c r="A10" s="3"/>
      <c r="B10" s="5" t="s">
        <v>5</v>
      </c>
      <c r="C10" s="5" t="s">
        <v>6</v>
      </c>
      <c r="D10" s="30" t="s">
        <v>28</v>
      </c>
      <c r="E10" s="30"/>
      <c r="F10" s="5" t="s">
        <v>22</v>
      </c>
      <c r="G10" s="5" t="s">
        <v>26</v>
      </c>
      <c r="H10" s="5" t="s">
        <v>23</v>
      </c>
      <c r="I10" s="5" t="s">
        <v>8</v>
      </c>
      <c r="J10" s="5" t="s">
        <v>9</v>
      </c>
      <c r="K10" s="5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4">
      <c r="A11" s="3"/>
      <c r="B11" s="30" t="s">
        <v>11</v>
      </c>
      <c r="C11" s="1"/>
      <c r="D11" s="31"/>
      <c r="E11" s="31"/>
      <c r="F11" s="1"/>
      <c r="G11" s="6" t="e">
        <f>F11/1000/D11</f>
        <v>#DIV/0!</v>
      </c>
      <c r="H11" s="1"/>
      <c r="I11" s="5" t="s">
        <v>8</v>
      </c>
      <c r="J11" s="7" t="b">
        <f>IF(C11=$Q$12,IF(G11&lt;1,"NG",IF(G11&lt;2,3000,IF(G11&lt;3,4000,IF(G11&lt;4,5000,IF(G11&lt;5,7000,8000))))),IF(C11=$Q$13,IF(G11&lt;1,"NG",IF(G11&lt;3,2000,IF(G11&lt;4,3000,IF(G11&lt;5,4000,5000)))),IF(C11=$Q$14,IF(G11&lt;1,"NG",IF(G11&lt;2,1000,IF(G11&lt;3,2000,IF(G11&lt;4,3000,IF(G11&lt;5,4000,5000))))))))</f>
        <v>0</v>
      </c>
      <c r="K11" s="8">
        <f>H11*J11</f>
        <v>0</v>
      </c>
      <c r="L11" s="3"/>
      <c r="M11" s="3"/>
      <c r="N11" s="3"/>
      <c r="O11" s="3"/>
      <c r="P11" s="3"/>
      <c r="Q11" s="3"/>
      <c r="R11" s="3" t="s">
        <v>30</v>
      </c>
      <c r="S11" s="3" t="s">
        <v>31</v>
      </c>
      <c r="T11" s="3" t="s">
        <v>32</v>
      </c>
      <c r="U11" s="3" t="s">
        <v>33</v>
      </c>
      <c r="V11" s="3" t="s">
        <v>34</v>
      </c>
      <c r="W11" s="3"/>
      <c r="X11" s="3"/>
      <c r="Y11" s="3"/>
    </row>
    <row r="12" spans="1:25" x14ac:dyDescent="0.4">
      <c r="A12" s="3"/>
      <c r="B12" s="30"/>
      <c r="C12" s="1"/>
      <c r="D12" s="31"/>
      <c r="E12" s="31"/>
      <c r="F12" s="1"/>
      <c r="G12" s="6" t="e">
        <f t="shared" ref="G12:G19" si="0">F12/1000/D12</f>
        <v>#DIV/0!</v>
      </c>
      <c r="H12" s="1"/>
      <c r="I12" s="5" t="s">
        <v>8</v>
      </c>
      <c r="J12" s="7" t="b">
        <f t="shared" ref="J12:J19" si="1">IF(C12=$Q$12,IF(G12&lt;1,"NG",IF(G12&lt;2,3000,IF(G12&lt;3,4000,IF(G12&lt;4,5000,IF(G12&lt;5,7000,8000))))),IF(C12=$Q$13,IF(G12&lt;1,"NG",IF(G12&lt;3,2000,IF(G12&lt;4,3000,IF(G12&lt;5,4000,5000)))),IF(C12=$Q$14,IF(G12&lt;1,"NG",IF(G12&lt;2,1000,IF(G12&lt;3,2000,IF(G12&lt;4,3000,IF(G12&lt;5,4000,5000))))))))</f>
        <v>0</v>
      </c>
      <c r="K12" s="8">
        <f t="shared" ref="K12:K19" si="2">H12*J12</f>
        <v>0</v>
      </c>
      <c r="L12" s="3"/>
      <c r="M12" s="3"/>
      <c r="N12" s="3"/>
      <c r="O12" s="3"/>
      <c r="P12" s="3"/>
      <c r="Q12" s="3" t="s">
        <v>14</v>
      </c>
      <c r="R12" s="3">
        <v>3000</v>
      </c>
      <c r="S12" s="3">
        <v>4000</v>
      </c>
      <c r="T12" s="3">
        <v>5000</v>
      </c>
      <c r="U12" s="3">
        <v>7000</v>
      </c>
      <c r="V12" s="3">
        <v>8000</v>
      </c>
      <c r="W12" s="3"/>
      <c r="X12" s="3"/>
      <c r="Y12" s="3"/>
    </row>
    <row r="13" spans="1:25" x14ac:dyDescent="0.4">
      <c r="A13" s="3"/>
      <c r="B13" s="30"/>
      <c r="C13" s="1"/>
      <c r="D13" s="31"/>
      <c r="E13" s="31"/>
      <c r="F13" s="1"/>
      <c r="G13" s="6" t="e">
        <f t="shared" si="0"/>
        <v>#DIV/0!</v>
      </c>
      <c r="H13" s="1"/>
      <c r="I13" s="5" t="s">
        <v>8</v>
      </c>
      <c r="J13" s="7" t="b">
        <f t="shared" si="1"/>
        <v>0</v>
      </c>
      <c r="K13" s="8">
        <f t="shared" si="2"/>
        <v>0</v>
      </c>
      <c r="L13" s="3"/>
      <c r="M13" s="3"/>
      <c r="N13" s="3"/>
      <c r="O13" s="3"/>
      <c r="P13" s="3"/>
      <c r="Q13" s="3" t="s">
        <v>15</v>
      </c>
      <c r="R13" s="3">
        <v>2000</v>
      </c>
      <c r="S13" s="3">
        <v>2000</v>
      </c>
      <c r="T13" s="3">
        <v>3000</v>
      </c>
      <c r="U13" s="3">
        <v>4000</v>
      </c>
      <c r="V13" s="3">
        <v>5000</v>
      </c>
      <c r="W13" s="3"/>
      <c r="X13" s="3"/>
      <c r="Y13" s="3"/>
    </row>
    <row r="14" spans="1:25" x14ac:dyDescent="0.4">
      <c r="A14" s="3"/>
      <c r="B14" s="30" t="s">
        <v>12</v>
      </c>
      <c r="C14" s="1"/>
      <c r="D14" s="31"/>
      <c r="E14" s="31"/>
      <c r="F14" s="1"/>
      <c r="G14" s="6" t="e">
        <f t="shared" si="0"/>
        <v>#DIV/0!</v>
      </c>
      <c r="H14" s="1"/>
      <c r="I14" s="5" t="s">
        <v>8</v>
      </c>
      <c r="J14" s="7" t="b">
        <f t="shared" si="1"/>
        <v>0</v>
      </c>
      <c r="K14" s="8">
        <f t="shared" si="2"/>
        <v>0</v>
      </c>
      <c r="L14" s="3"/>
      <c r="M14" s="3"/>
      <c r="N14" s="3"/>
      <c r="O14" s="3"/>
      <c r="P14" s="3"/>
      <c r="Q14" s="3" t="s">
        <v>16</v>
      </c>
      <c r="R14" s="3">
        <v>1000</v>
      </c>
      <c r="S14" s="3">
        <v>2000</v>
      </c>
      <c r="T14" s="3">
        <v>3000</v>
      </c>
      <c r="U14" s="3">
        <v>4000</v>
      </c>
      <c r="V14" s="3">
        <v>5000</v>
      </c>
      <c r="W14" s="3"/>
      <c r="X14" s="3"/>
      <c r="Y14" s="3"/>
    </row>
    <row r="15" spans="1:25" x14ac:dyDescent="0.4">
      <c r="A15" s="3"/>
      <c r="B15" s="30"/>
      <c r="C15" s="1"/>
      <c r="D15" s="31"/>
      <c r="E15" s="31"/>
      <c r="F15" s="1"/>
      <c r="G15" s="6" t="e">
        <f t="shared" si="0"/>
        <v>#DIV/0!</v>
      </c>
      <c r="H15" s="1"/>
      <c r="I15" s="5" t="s">
        <v>8</v>
      </c>
      <c r="J15" s="7" t="b">
        <f t="shared" si="1"/>
        <v>0</v>
      </c>
      <c r="K15" s="8">
        <f t="shared" si="2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4">
      <c r="A16" s="3"/>
      <c r="B16" s="30"/>
      <c r="C16" s="1"/>
      <c r="D16" s="31"/>
      <c r="E16" s="31"/>
      <c r="F16" s="1"/>
      <c r="G16" s="6" t="e">
        <f t="shared" si="0"/>
        <v>#DIV/0!</v>
      </c>
      <c r="H16" s="1"/>
      <c r="I16" s="5" t="s">
        <v>8</v>
      </c>
      <c r="J16" s="7" t="b">
        <f t="shared" si="1"/>
        <v>0</v>
      </c>
      <c r="K16" s="8">
        <f t="shared" si="2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4">
      <c r="A17" s="3"/>
      <c r="B17" s="30" t="s">
        <v>13</v>
      </c>
      <c r="C17" s="1"/>
      <c r="D17" s="31"/>
      <c r="E17" s="31"/>
      <c r="F17" s="1"/>
      <c r="G17" s="6" t="e">
        <f t="shared" si="0"/>
        <v>#DIV/0!</v>
      </c>
      <c r="H17" s="1"/>
      <c r="I17" s="5" t="s">
        <v>8</v>
      </c>
      <c r="J17" s="7" t="b">
        <f t="shared" si="1"/>
        <v>0</v>
      </c>
      <c r="K17" s="8">
        <f t="shared" si="2"/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4">
      <c r="A18" s="3"/>
      <c r="B18" s="30"/>
      <c r="C18" s="1"/>
      <c r="D18" s="31"/>
      <c r="E18" s="31"/>
      <c r="F18" s="1"/>
      <c r="G18" s="6" t="e">
        <f t="shared" si="0"/>
        <v>#DIV/0!</v>
      </c>
      <c r="H18" s="1"/>
      <c r="I18" s="5" t="s">
        <v>8</v>
      </c>
      <c r="J18" s="7" t="b">
        <f t="shared" si="1"/>
        <v>0</v>
      </c>
      <c r="K18" s="8">
        <f t="shared" si="2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4">
      <c r="A19" s="3"/>
      <c r="B19" s="30"/>
      <c r="C19" s="1"/>
      <c r="D19" s="31"/>
      <c r="E19" s="31"/>
      <c r="F19" s="1"/>
      <c r="G19" s="6" t="e">
        <f t="shared" si="0"/>
        <v>#DIV/0!</v>
      </c>
      <c r="H19" s="1"/>
      <c r="I19" s="5" t="s">
        <v>8</v>
      </c>
      <c r="J19" s="7" t="b">
        <f t="shared" si="1"/>
        <v>0</v>
      </c>
      <c r="K19" s="8">
        <f t="shared" si="2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4">
      <c r="A21" s="3"/>
      <c r="B21" s="3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4">
      <c r="A22" s="3"/>
      <c r="B22" s="34" t="s">
        <v>18</v>
      </c>
      <c r="C22" s="32" t="s">
        <v>19</v>
      </c>
      <c r="D22" s="36" t="s">
        <v>21</v>
      </c>
      <c r="E22" s="37"/>
      <c r="F22" s="38"/>
      <c r="G22" s="32" t="s">
        <v>27</v>
      </c>
      <c r="H22" s="32" t="s">
        <v>29</v>
      </c>
      <c r="I22" s="32" t="s">
        <v>8</v>
      </c>
      <c r="J22" s="32" t="s">
        <v>9</v>
      </c>
      <c r="K22" s="30" t="s">
        <v>39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4">
      <c r="A23" s="3"/>
      <c r="B23" s="35"/>
      <c r="C23" s="33"/>
      <c r="D23" s="5" t="s">
        <v>24</v>
      </c>
      <c r="E23" s="5" t="s">
        <v>8</v>
      </c>
      <c r="F23" s="5" t="s">
        <v>25</v>
      </c>
      <c r="G23" s="33"/>
      <c r="H23" s="33"/>
      <c r="I23" s="33"/>
      <c r="J23" s="33"/>
      <c r="K23" s="30"/>
      <c r="L23" s="3"/>
      <c r="M23" s="3"/>
      <c r="N23" s="3"/>
      <c r="O23" s="3"/>
      <c r="P23" s="3"/>
      <c r="Q23" s="3"/>
      <c r="R23" s="3" t="s">
        <v>35</v>
      </c>
      <c r="S23" s="3" t="s">
        <v>36</v>
      </c>
      <c r="T23" s="3" t="s">
        <v>37</v>
      </c>
      <c r="U23" s="3" t="s">
        <v>38</v>
      </c>
      <c r="V23" s="3"/>
      <c r="W23" s="3"/>
      <c r="X23" s="3"/>
      <c r="Y23" s="3"/>
    </row>
    <row r="24" spans="1:25" x14ac:dyDescent="0.4">
      <c r="A24" s="3"/>
      <c r="B24" s="1"/>
      <c r="C24" s="1"/>
      <c r="D24" s="1"/>
      <c r="E24" s="5" t="s">
        <v>8</v>
      </c>
      <c r="F24" s="1"/>
      <c r="G24" s="1"/>
      <c r="H24" s="9">
        <f>D24/1000*F24/1000</f>
        <v>0</v>
      </c>
      <c r="I24" s="5" t="s">
        <v>8</v>
      </c>
      <c r="J24" s="7">
        <f>IF(G24="",0,(IF(C24=$Q$24,IF(G24&gt;2.33,"NG",IF(G24&gt;1.9,40000,IF(G24&gt;1.6,50000,IF(G24&gt;1.3,55000,60000)))),IF(C24=$Q$25,IF(G24&gt;2.33,0,30000),IF(C24=$Q$26,IF(G24&gt;2.33,0,50000))))))</f>
        <v>0</v>
      </c>
      <c r="K24" s="8">
        <f t="shared" ref="K24:K47" si="3">H24*J24</f>
        <v>0</v>
      </c>
      <c r="L24" s="3"/>
      <c r="M24" s="3"/>
      <c r="N24" s="3"/>
      <c r="O24" s="3"/>
      <c r="P24" s="3"/>
      <c r="Q24" s="3" t="s">
        <v>20</v>
      </c>
      <c r="R24" s="3">
        <v>40000</v>
      </c>
      <c r="S24" s="3">
        <v>50000</v>
      </c>
      <c r="T24" s="3">
        <v>55000</v>
      </c>
      <c r="U24" s="3">
        <v>60000</v>
      </c>
      <c r="V24" s="3"/>
      <c r="W24" s="3"/>
      <c r="X24" s="3"/>
      <c r="Y24" s="3"/>
    </row>
    <row r="25" spans="1:25" x14ac:dyDescent="0.4">
      <c r="A25" s="3"/>
      <c r="B25" s="1"/>
      <c r="C25" s="1"/>
      <c r="D25" s="1"/>
      <c r="E25" s="5" t="s">
        <v>8</v>
      </c>
      <c r="F25" s="1"/>
      <c r="G25" s="1"/>
      <c r="H25" s="9">
        <f t="shared" ref="H25:H47" si="4">D25/1000*F25/1000</f>
        <v>0</v>
      </c>
      <c r="I25" s="5" t="s">
        <v>8</v>
      </c>
      <c r="J25" s="7">
        <f>IF(G25="",0,(IF(C25=$Q$24,IF(G25&gt;2.33,"NG",IF(G25&gt;1.9,40000,IF(G25&gt;1.6,50000,IF(G25&gt;1.3,55000,60000)))),IF(C25=$Q$25,IF(G25&gt;2.33,0,30000),IF(C25=$Q$26,IF(G25&gt;2.33,0,50000))))))</f>
        <v>0</v>
      </c>
      <c r="K25" s="8">
        <f t="shared" si="3"/>
        <v>0</v>
      </c>
      <c r="L25" s="3"/>
      <c r="M25" s="3"/>
      <c r="N25" s="3"/>
      <c r="O25" s="3"/>
      <c r="P25" s="3"/>
      <c r="Q25" s="3" t="s">
        <v>48</v>
      </c>
      <c r="R25" s="3">
        <v>30000</v>
      </c>
      <c r="S25" s="3"/>
      <c r="T25" s="3"/>
      <c r="U25" s="3"/>
      <c r="V25" s="3"/>
      <c r="W25" s="3"/>
      <c r="X25" s="3"/>
      <c r="Y25" s="3"/>
    </row>
    <row r="26" spans="1:25" x14ac:dyDescent="0.4">
      <c r="A26" s="3"/>
      <c r="B26" s="1"/>
      <c r="C26" s="1"/>
      <c r="D26" s="1"/>
      <c r="E26" s="5" t="s">
        <v>8</v>
      </c>
      <c r="F26" s="1"/>
      <c r="G26" s="1"/>
      <c r="H26" s="9">
        <f t="shared" si="4"/>
        <v>0</v>
      </c>
      <c r="I26" s="5" t="s">
        <v>8</v>
      </c>
      <c r="J26" s="7">
        <f t="shared" ref="J26:J47" si="5">IF(G26="",0,(IF(C26=$Q$24,IF(G26&gt;2.33,"NG",IF(G26&gt;1.9,40000,IF(G26&gt;1.6,50000,IF(G26&gt;1.3,55000,60000)))),IF(C26=$Q$25,IF(G26&gt;2.33,0,30000),IF(C26=$Q$26,IF(G26&gt;2.33,0,50000))))))</f>
        <v>0</v>
      </c>
      <c r="K26" s="8">
        <f t="shared" si="3"/>
        <v>0</v>
      </c>
      <c r="L26" s="3"/>
      <c r="M26" s="3"/>
      <c r="N26" s="3"/>
      <c r="O26" s="3"/>
      <c r="P26" s="3"/>
      <c r="Q26" s="3" t="s">
        <v>49</v>
      </c>
      <c r="R26" s="3">
        <v>50000</v>
      </c>
      <c r="S26" s="3"/>
      <c r="T26" s="3"/>
      <c r="U26" s="3"/>
      <c r="V26" s="3"/>
      <c r="W26" s="3"/>
      <c r="X26" s="3"/>
      <c r="Y26" s="3"/>
    </row>
    <row r="27" spans="1:25" x14ac:dyDescent="0.4">
      <c r="A27" s="3"/>
      <c r="B27" s="1"/>
      <c r="C27" s="1"/>
      <c r="D27" s="1"/>
      <c r="E27" s="5" t="s">
        <v>8</v>
      </c>
      <c r="F27" s="1"/>
      <c r="G27" s="1"/>
      <c r="H27" s="9">
        <f t="shared" si="4"/>
        <v>0</v>
      </c>
      <c r="I27" s="5" t="s">
        <v>8</v>
      </c>
      <c r="J27" s="7">
        <f t="shared" si="5"/>
        <v>0</v>
      </c>
      <c r="K27" s="8">
        <f t="shared" si="3"/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4">
      <c r="A28" s="3"/>
      <c r="B28" s="1"/>
      <c r="C28" s="1"/>
      <c r="D28" s="1"/>
      <c r="E28" s="5" t="s">
        <v>8</v>
      </c>
      <c r="F28" s="1"/>
      <c r="G28" s="1"/>
      <c r="H28" s="9">
        <f t="shared" si="4"/>
        <v>0</v>
      </c>
      <c r="I28" s="5" t="s">
        <v>8</v>
      </c>
      <c r="J28" s="7">
        <f t="shared" si="5"/>
        <v>0</v>
      </c>
      <c r="K28" s="8">
        <f t="shared" si="3"/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4">
      <c r="A29" s="3"/>
      <c r="B29" s="1"/>
      <c r="C29" s="1"/>
      <c r="D29" s="1"/>
      <c r="E29" s="5" t="s">
        <v>8</v>
      </c>
      <c r="F29" s="1"/>
      <c r="G29" s="1"/>
      <c r="H29" s="9">
        <f t="shared" si="4"/>
        <v>0</v>
      </c>
      <c r="I29" s="5" t="s">
        <v>8</v>
      </c>
      <c r="J29" s="7">
        <f t="shared" si="5"/>
        <v>0</v>
      </c>
      <c r="K29" s="8">
        <f t="shared" si="3"/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4">
      <c r="A30" s="3"/>
      <c r="B30" s="1"/>
      <c r="C30" s="1"/>
      <c r="D30" s="1"/>
      <c r="E30" s="5" t="s">
        <v>8</v>
      </c>
      <c r="F30" s="1"/>
      <c r="G30" s="1"/>
      <c r="H30" s="9">
        <f t="shared" si="4"/>
        <v>0</v>
      </c>
      <c r="I30" s="5" t="s">
        <v>8</v>
      </c>
      <c r="J30" s="7">
        <f t="shared" si="5"/>
        <v>0</v>
      </c>
      <c r="K30" s="8">
        <f t="shared" si="3"/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4">
      <c r="A31" s="3"/>
      <c r="B31" s="1"/>
      <c r="C31" s="1"/>
      <c r="D31" s="1"/>
      <c r="E31" s="5" t="s">
        <v>8</v>
      </c>
      <c r="F31" s="1"/>
      <c r="G31" s="1"/>
      <c r="H31" s="9">
        <f t="shared" si="4"/>
        <v>0</v>
      </c>
      <c r="I31" s="5" t="s">
        <v>8</v>
      </c>
      <c r="J31" s="7">
        <f t="shared" si="5"/>
        <v>0</v>
      </c>
      <c r="K31" s="8">
        <f t="shared" si="3"/>
        <v>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4">
      <c r="A32" s="3"/>
      <c r="B32" s="1"/>
      <c r="C32" s="1"/>
      <c r="D32" s="1"/>
      <c r="E32" s="5" t="s">
        <v>8</v>
      </c>
      <c r="F32" s="1"/>
      <c r="G32" s="1"/>
      <c r="H32" s="9">
        <f t="shared" si="4"/>
        <v>0</v>
      </c>
      <c r="I32" s="5" t="s">
        <v>8</v>
      </c>
      <c r="J32" s="7">
        <f t="shared" si="5"/>
        <v>0</v>
      </c>
      <c r="K32" s="8">
        <f t="shared" si="3"/>
        <v>0</v>
      </c>
    </row>
    <row r="33" spans="1:11" x14ac:dyDescent="0.4">
      <c r="A33" s="3"/>
      <c r="B33" s="1"/>
      <c r="C33" s="1"/>
      <c r="D33" s="1"/>
      <c r="E33" s="5" t="s">
        <v>8</v>
      </c>
      <c r="F33" s="1"/>
      <c r="G33" s="1"/>
      <c r="H33" s="9">
        <f t="shared" si="4"/>
        <v>0</v>
      </c>
      <c r="I33" s="5" t="s">
        <v>8</v>
      </c>
      <c r="J33" s="7">
        <f t="shared" si="5"/>
        <v>0</v>
      </c>
      <c r="K33" s="8">
        <f t="shared" si="3"/>
        <v>0</v>
      </c>
    </row>
    <row r="34" spans="1:11" x14ac:dyDescent="0.4">
      <c r="A34" s="3"/>
      <c r="B34" s="1"/>
      <c r="C34" s="1"/>
      <c r="D34" s="1"/>
      <c r="E34" s="5" t="s">
        <v>8</v>
      </c>
      <c r="F34" s="1"/>
      <c r="G34" s="1"/>
      <c r="H34" s="9">
        <f t="shared" si="4"/>
        <v>0</v>
      </c>
      <c r="I34" s="5" t="s">
        <v>8</v>
      </c>
      <c r="J34" s="7">
        <f t="shared" si="5"/>
        <v>0</v>
      </c>
      <c r="K34" s="8">
        <f t="shared" si="3"/>
        <v>0</v>
      </c>
    </row>
    <row r="35" spans="1:11" x14ac:dyDescent="0.4">
      <c r="A35" s="3"/>
      <c r="B35" s="1"/>
      <c r="C35" s="1"/>
      <c r="D35" s="1"/>
      <c r="E35" s="5" t="s">
        <v>8</v>
      </c>
      <c r="F35" s="1"/>
      <c r="G35" s="1"/>
      <c r="H35" s="9">
        <f t="shared" si="4"/>
        <v>0</v>
      </c>
      <c r="I35" s="5" t="s">
        <v>8</v>
      </c>
      <c r="J35" s="7">
        <f t="shared" si="5"/>
        <v>0</v>
      </c>
      <c r="K35" s="8">
        <f t="shared" si="3"/>
        <v>0</v>
      </c>
    </row>
    <row r="36" spans="1:11" x14ac:dyDescent="0.4">
      <c r="A36" s="3"/>
      <c r="B36" s="1"/>
      <c r="C36" s="1"/>
      <c r="D36" s="1"/>
      <c r="E36" s="5" t="s">
        <v>8</v>
      </c>
      <c r="F36" s="1"/>
      <c r="G36" s="1"/>
      <c r="H36" s="9">
        <f t="shared" si="4"/>
        <v>0</v>
      </c>
      <c r="I36" s="5" t="s">
        <v>8</v>
      </c>
      <c r="J36" s="7">
        <f t="shared" si="5"/>
        <v>0</v>
      </c>
      <c r="K36" s="8">
        <f t="shared" si="3"/>
        <v>0</v>
      </c>
    </row>
    <row r="37" spans="1:11" x14ac:dyDescent="0.4">
      <c r="A37" s="3"/>
      <c r="B37" s="1"/>
      <c r="C37" s="1"/>
      <c r="D37" s="1"/>
      <c r="E37" s="5" t="s">
        <v>8</v>
      </c>
      <c r="F37" s="1"/>
      <c r="G37" s="1"/>
      <c r="H37" s="9">
        <f t="shared" si="4"/>
        <v>0</v>
      </c>
      <c r="I37" s="5" t="s">
        <v>8</v>
      </c>
      <c r="J37" s="7">
        <f t="shared" si="5"/>
        <v>0</v>
      </c>
      <c r="K37" s="8">
        <f t="shared" si="3"/>
        <v>0</v>
      </c>
    </row>
    <row r="38" spans="1:11" x14ac:dyDescent="0.4">
      <c r="A38" s="3"/>
      <c r="B38" s="1"/>
      <c r="C38" s="1"/>
      <c r="D38" s="1"/>
      <c r="E38" s="12" t="s">
        <v>8</v>
      </c>
      <c r="F38" s="1"/>
      <c r="G38" s="1"/>
      <c r="H38" s="9">
        <f t="shared" ref="H38:H43" si="6">D38/1000*F38/1000</f>
        <v>0</v>
      </c>
      <c r="I38" s="12" t="s">
        <v>8</v>
      </c>
      <c r="J38" s="7">
        <f t="shared" ref="J38:J43" si="7">IF(G38="",0,(IF(C38=$Q$24,IF(G38&gt;2.33,"NG",IF(G38&gt;1.9,40000,IF(G38&gt;1.6,50000,IF(G38&gt;1.3,55000,60000)))),IF(C38=$Q$25,IF(G38&gt;2.33,0,30000),IF(C38=$Q$26,IF(G38&gt;2.33,0,50000))))))</f>
        <v>0</v>
      </c>
      <c r="K38" s="8">
        <f t="shared" ref="K38:K43" si="8">H38*J38</f>
        <v>0</v>
      </c>
    </row>
    <row r="39" spans="1:11" x14ac:dyDescent="0.4">
      <c r="A39" s="3"/>
      <c r="B39" s="1"/>
      <c r="C39" s="1"/>
      <c r="D39" s="1"/>
      <c r="E39" s="12" t="s">
        <v>8</v>
      </c>
      <c r="F39" s="1"/>
      <c r="G39" s="1"/>
      <c r="H39" s="9">
        <f t="shared" si="6"/>
        <v>0</v>
      </c>
      <c r="I39" s="12" t="s">
        <v>8</v>
      </c>
      <c r="J39" s="7">
        <f t="shared" si="7"/>
        <v>0</v>
      </c>
      <c r="K39" s="8">
        <f t="shared" si="8"/>
        <v>0</v>
      </c>
    </row>
    <row r="40" spans="1:11" x14ac:dyDescent="0.4">
      <c r="A40" s="3"/>
      <c r="B40" s="1"/>
      <c r="C40" s="1"/>
      <c r="D40" s="1"/>
      <c r="E40" s="12" t="s">
        <v>8</v>
      </c>
      <c r="F40" s="1"/>
      <c r="G40" s="1"/>
      <c r="H40" s="9">
        <f t="shared" si="6"/>
        <v>0</v>
      </c>
      <c r="I40" s="12" t="s">
        <v>8</v>
      </c>
      <c r="J40" s="7">
        <f t="shared" si="7"/>
        <v>0</v>
      </c>
      <c r="K40" s="8">
        <f t="shared" si="8"/>
        <v>0</v>
      </c>
    </row>
    <row r="41" spans="1:11" x14ac:dyDescent="0.4">
      <c r="A41" s="3"/>
      <c r="B41" s="1"/>
      <c r="C41" s="1"/>
      <c r="D41" s="1"/>
      <c r="E41" s="12" t="s">
        <v>8</v>
      </c>
      <c r="F41" s="1"/>
      <c r="G41" s="1"/>
      <c r="H41" s="9">
        <f t="shared" si="6"/>
        <v>0</v>
      </c>
      <c r="I41" s="12" t="s">
        <v>8</v>
      </c>
      <c r="J41" s="7">
        <f t="shared" si="7"/>
        <v>0</v>
      </c>
      <c r="K41" s="8">
        <f t="shared" si="8"/>
        <v>0</v>
      </c>
    </row>
    <row r="42" spans="1:11" x14ac:dyDescent="0.4">
      <c r="A42" s="3"/>
      <c r="B42" s="1"/>
      <c r="C42" s="1"/>
      <c r="D42" s="1"/>
      <c r="E42" s="12" t="s">
        <v>8</v>
      </c>
      <c r="F42" s="1"/>
      <c r="G42" s="1"/>
      <c r="H42" s="9">
        <f t="shared" si="6"/>
        <v>0</v>
      </c>
      <c r="I42" s="12" t="s">
        <v>8</v>
      </c>
      <c r="J42" s="7">
        <f t="shared" si="7"/>
        <v>0</v>
      </c>
      <c r="K42" s="8">
        <f t="shared" si="8"/>
        <v>0</v>
      </c>
    </row>
    <row r="43" spans="1:11" x14ac:dyDescent="0.4">
      <c r="A43" s="3"/>
      <c r="B43" s="1"/>
      <c r="C43" s="1"/>
      <c r="D43" s="1"/>
      <c r="E43" s="12" t="s">
        <v>8</v>
      </c>
      <c r="F43" s="1"/>
      <c r="G43" s="1"/>
      <c r="H43" s="9">
        <f t="shared" si="6"/>
        <v>0</v>
      </c>
      <c r="I43" s="12" t="s">
        <v>8</v>
      </c>
      <c r="J43" s="7">
        <f t="shared" si="7"/>
        <v>0</v>
      </c>
      <c r="K43" s="8">
        <f t="shared" si="8"/>
        <v>0</v>
      </c>
    </row>
    <row r="44" spans="1:11" x14ac:dyDescent="0.4">
      <c r="A44" s="3"/>
      <c r="B44" s="1"/>
      <c r="C44" s="1"/>
      <c r="D44" s="1"/>
      <c r="E44" s="5" t="s">
        <v>8</v>
      </c>
      <c r="F44" s="1"/>
      <c r="G44" s="1"/>
      <c r="H44" s="9">
        <f t="shared" si="4"/>
        <v>0</v>
      </c>
      <c r="I44" s="5" t="s">
        <v>8</v>
      </c>
      <c r="J44" s="7">
        <f t="shared" si="5"/>
        <v>0</v>
      </c>
      <c r="K44" s="8">
        <f t="shared" si="3"/>
        <v>0</v>
      </c>
    </row>
    <row r="45" spans="1:11" x14ac:dyDescent="0.4">
      <c r="A45" s="3"/>
      <c r="B45" s="1"/>
      <c r="C45" s="1"/>
      <c r="D45" s="1"/>
      <c r="E45" s="5" t="s">
        <v>8</v>
      </c>
      <c r="F45" s="1"/>
      <c r="G45" s="1"/>
      <c r="H45" s="9">
        <f t="shared" si="4"/>
        <v>0</v>
      </c>
      <c r="I45" s="5" t="s">
        <v>8</v>
      </c>
      <c r="J45" s="7">
        <f t="shared" si="5"/>
        <v>0</v>
      </c>
      <c r="K45" s="8">
        <f t="shared" si="3"/>
        <v>0</v>
      </c>
    </row>
    <row r="46" spans="1:11" x14ac:dyDescent="0.4">
      <c r="A46" s="3"/>
      <c r="B46" s="1"/>
      <c r="C46" s="1"/>
      <c r="D46" s="1"/>
      <c r="E46" s="5" t="s">
        <v>8</v>
      </c>
      <c r="F46" s="1"/>
      <c r="G46" s="1"/>
      <c r="H46" s="9">
        <f t="shared" si="4"/>
        <v>0</v>
      </c>
      <c r="I46" s="5" t="s">
        <v>8</v>
      </c>
      <c r="J46" s="7">
        <f t="shared" si="5"/>
        <v>0</v>
      </c>
      <c r="K46" s="8">
        <f t="shared" si="3"/>
        <v>0</v>
      </c>
    </row>
    <row r="47" spans="1:11" x14ac:dyDescent="0.4">
      <c r="A47" s="3"/>
      <c r="B47" s="1"/>
      <c r="C47" s="1"/>
      <c r="D47" s="1"/>
      <c r="E47" s="5" t="s">
        <v>8</v>
      </c>
      <c r="F47" s="1"/>
      <c r="G47" s="1"/>
      <c r="H47" s="9">
        <f t="shared" si="4"/>
        <v>0</v>
      </c>
      <c r="I47" s="5" t="s">
        <v>8</v>
      </c>
      <c r="J47" s="7">
        <f t="shared" si="5"/>
        <v>0</v>
      </c>
      <c r="K47" s="8">
        <f t="shared" si="3"/>
        <v>0</v>
      </c>
    </row>
    <row r="48" spans="1:1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25" x14ac:dyDescent="0.4">
      <c r="A49" s="3"/>
      <c r="B49" s="16" t="s">
        <v>50</v>
      </c>
      <c r="C49" s="16"/>
      <c r="D49" s="16"/>
      <c r="E49" s="16"/>
      <c r="F49" s="16"/>
      <c r="G49" s="16"/>
      <c r="H49" s="16"/>
      <c r="I49" s="16"/>
      <c r="J49" s="16"/>
      <c r="K49" s="16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4">
      <c r="A50" s="3"/>
      <c r="B50" s="21" t="s">
        <v>51</v>
      </c>
      <c r="C50" s="18" t="s">
        <v>52</v>
      </c>
      <c r="D50" s="23" t="s">
        <v>21</v>
      </c>
      <c r="E50" s="24"/>
      <c r="F50" s="25"/>
      <c r="G50" s="18" t="s">
        <v>27</v>
      </c>
      <c r="H50" s="18" t="s">
        <v>29</v>
      </c>
      <c r="I50" s="18" t="s">
        <v>8</v>
      </c>
      <c r="J50" s="18" t="s">
        <v>55</v>
      </c>
      <c r="K50" s="20" t="s">
        <v>39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4">
      <c r="A51" s="3"/>
      <c r="B51" s="22"/>
      <c r="C51" s="19"/>
      <c r="D51" s="17" t="s">
        <v>24</v>
      </c>
      <c r="E51" s="17" t="s">
        <v>8</v>
      </c>
      <c r="F51" s="17" t="s">
        <v>25</v>
      </c>
      <c r="G51" s="19"/>
      <c r="H51" s="19"/>
      <c r="I51" s="19"/>
      <c r="J51" s="19"/>
      <c r="K51" s="20"/>
      <c r="L51" s="3"/>
      <c r="M51" s="3"/>
      <c r="N51" s="3"/>
      <c r="O51" s="3"/>
      <c r="P51" s="3"/>
      <c r="Q51" s="3"/>
      <c r="R51" s="3">
        <v>4.6500000000000004</v>
      </c>
      <c r="S51" s="3"/>
      <c r="T51" s="3"/>
      <c r="U51" s="3"/>
      <c r="V51" s="3"/>
      <c r="W51" s="3"/>
      <c r="X51" s="3"/>
      <c r="Y51" s="3"/>
    </row>
    <row r="52" spans="1:25" x14ac:dyDescent="0.4">
      <c r="A52" s="3"/>
      <c r="B52" s="1"/>
      <c r="C52" s="1"/>
      <c r="D52" s="1"/>
      <c r="E52" s="13" t="s">
        <v>8</v>
      </c>
      <c r="F52" s="1"/>
      <c r="G52" s="14"/>
      <c r="H52" s="9">
        <f>D52/1000*F52/1000</f>
        <v>0</v>
      </c>
      <c r="I52" s="13" t="s">
        <v>8</v>
      </c>
      <c r="J52" s="15"/>
      <c r="K52" s="8">
        <f>IF(G52="",0,(IF(G52&gt;R51,"NG",IF(J52&gt;R52,R52,J52))))</f>
        <v>0</v>
      </c>
      <c r="L52" s="3"/>
      <c r="M52" s="3"/>
      <c r="N52" s="3"/>
      <c r="O52" s="3"/>
      <c r="P52" s="3"/>
      <c r="Q52" s="3" t="s">
        <v>53</v>
      </c>
      <c r="R52" s="3">
        <v>150000</v>
      </c>
      <c r="S52" s="3"/>
      <c r="T52" s="3"/>
      <c r="U52" s="3"/>
      <c r="V52" s="3"/>
      <c r="W52" s="3"/>
      <c r="X52" s="3"/>
      <c r="Y52" s="3"/>
    </row>
    <row r="53" spans="1:25" x14ac:dyDescent="0.4">
      <c r="A53" s="3"/>
      <c r="B53" s="10"/>
      <c r="C53" s="3"/>
      <c r="D53" s="3"/>
      <c r="E53" s="3"/>
      <c r="F53" s="3"/>
      <c r="G53" s="3"/>
      <c r="H53" s="3"/>
      <c r="I53" s="3"/>
      <c r="J53" s="3"/>
      <c r="K53" s="3"/>
      <c r="Q53" s="2" t="s">
        <v>54</v>
      </c>
    </row>
    <row r="54" spans="1:25" ht="24" customHeight="1" x14ac:dyDescent="0.4">
      <c r="A54" s="3"/>
      <c r="B54" s="27" t="s">
        <v>41</v>
      </c>
      <c r="C54" s="28"/>
      <c r="D54" s="29">
        <f>SUM(K11:K19,K24:K47,K52)</f>
        <v>0</v>
      </c>
      <c r="E54" s="29"/>
      <c r="F54" s="29"/>
      <c r="G54" s="3" t="s">
        <v>2</v>
      </c>
      <c r="H54" s="3"/>
      <c r="I54" s="3"/>
      <c r="J54" s="3"/>
      <c r="K54" s="3"/>
    </row>
    <row r="55" spans="1:25" x14ac:dyDescent="0.4">
      <c r="A55" s="3"/>
      <c r="B55" s="3"/>
      <c r="C55" s="3"/>
      <c r="D55" s="11"/>
      <c r="E55" s="11"/>
      <c r="F55" s="11"/>
      <c r="G55" s="3" t="s">
        <v>40</v>
      </c>
      <c r="H55" s="3"/>
      <c r="I55" s="3"/>
      <c r="J55" s="3"/>
      <c r="K55" s="3"/>
    </row>
    <row r="56" spans="1:25" x14ac:dyDescent="0.4">
      <c r="A56" s="3"/>
      <c r="B56" s="3"/>
      <c r="C56" s="3"/>
      <c r="D56" s="11"/>
      <c r="E56" s="11"/>
      <c r="F56" s="11"/>
      <c r="G56" s="3"/>
      <c r="H56" s="3"/>
      <c r="I56" s="3"/>
      <c r="J56" s="3"/>
      <c r="K56" s="3"/>
    </row>
    <row r="57" spans="1:25" ht="24" customHeight="1" x14ac:dyDescent="0.4">
      <c r="A57" s="3"/>
      <c r="B57" s="27" t="s">
        <v>1</v>
      </c>
      <c r="C57" s="27"/>
      <c r="D57" s="39"/>
      <c r="E57" s="39"/>
      <c r="F57" s="39"/>
      <c r="G57" s="3" t="s">
        <v>2</v>
      </c>
      <c r="H57" s="3"/>
      <c r="I57" s="3"/>
      <c r="J57" s="3"/>
      <c r="K57" s="3"/>
    </row>
    <row r="58" spans="1:25" x14ac:dyDescent="0.4">
      <c r="A58" s="3"/>
      <c r="B58" s="10"/>
      <c r="C58" s="3"/>
      <c r="D58" s="11"/>
      <c r="E58" s="11"/>
      <c r="F58" s="11"/>
      <c r="G58" s="3"/>
      <c r="H58" s="3"/>
      <c r="I58" s="3"/>
      <c r="J58" s="3"/>
      <c r="K58" s="3"/>
    </row>
    <row r="59" spans="1:25" ht="24" customHeight="1" x14ac:dyDescent="0.4">
      <c r="A59" s="3"/>
      <c r="B59" s="28" t="s">
        <v>3</v>
      </c>
      <c r="C59" s="28"/>
      <c r="D59" s="39"/>
      <c r="E59" s="39"/>
      <c r="F59" s="39"/>
      <c r="G59" s="3" t="s">
        <v>2</v>
      </c>
      <c r="H59" s="3" t="s">
        <v>56</v>
      </c>
      <c r="I59" s="3"/>
      <c r="J59" s="3"/>
      <c r="K59" s="3"/>
    </row>
    <row r="60" spans="1:25" x14ac:dyDescent="0.4">
      <c r="A60" s="3"/>
      <c r="B60" s="3"/>
      <c r="C60" s="3"/>
      <c r="D60" s="11"/>
      <c r="E60" s="11"/>
      <c r="F60" s="11"/>
      <c r="G60" s="3"/>
      <c r="H60" s="3"/>
      <c r="I60" s="3"/>
      <c r="J60" s="3"/>
      <c r="K60" s="3"/>
    </row>
    <row r="61" spans="1:25" x14ac:dyDescent="0.4">
      <c r="A61" s="3"/>
      <c r="B61" s="10"/>
      <c r="C61" s="3"/>
      <c r="D61" s="11"/>
      <c r="E61" s="11"/>
      <c r="F61" s="11"/>
      <c r="G61" s="3"/>
      <c r="H61" s="3"/>
      <c r="I61" s="3"/>
      <c r="J61" s="3"/>
      <c r="K61" s="3"/>
    </row>
    <row r="62" spans="1:25" ht="24" customHeight="1" x14ac:dyDescent="0.4">
      <c r="A62" s="3"/>
      <c r="B62" s="27" t="s">
        <v>10</v>
      </c>
      <c r="C62" s="28"/>
      <c r="D62" s="29">
        <f>MIN(D54,D59)</f>
        <v>0</v>
      </c>
      <c r="E62" s="29"/>
      <c r="F62" s="29"/>
      <c r="G62" s="3" t="s">
        <v>2</v>
      </c>
      <c r="H62" s="3"/>
      <c r="I62" s="3"/>
      <c r="J62" s="3"/>
      <c r="K62" s="3"/>
    </row>
    <row r="63" spans="1:25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5" x14ac:dyDescent="0.4">
      <c r="A64" s="3"/>
      <c r="B64" s="10"/>
      <c r="C64" s="3"/>
      <c r="D64" s="3"/>
      <c r="E64" s="3"/>
      <c r="F64" s="3"/>
      <c r="G64" s="3"/>
      <c r="H64" s="3"/>
      <c r="I64" s="3"/>
      <c r="J64" s="3"/>
      <c r="K64" s="3"/>
    </row>
    <row r="65" spans="1:11" ht="24" customHeight="1" x14ac:dyDescent="0.4">
      <c r="A65" s="3"/>
      <c r="B65" s="27" t="s">
        <v>42</v>
      </c>
      <c r="C65" s="28"/>
      <c r="D65" s="29">
        <f>ROUNDDOWN(D62/3,-3)</f>
        <v>0</v>
      </c>
      <c r="E65" s="29"/>
      <c r="F65" s="29"/>
      <c r="G65" s="3" t="s">
        <v>2</v>
      </c>
      <c r="H65" s="3"/>
      <c r="I65" s="3"/>
      <c r="J65" s="3"/>
      <c r="K65" s="3"/>
    </row>
    <row r="66" spans="1:1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</sheetData>
  <sheetProtection algorithmName="SHA-512" hashValue="X8GXpg96/kdPmvfug1c8lKMZ8RS/+CV12BOIa+WSzSAFiznrs+fN2Ty0Nyywkl8L86oJixGUJX+ilu2ZzVK8mA==" saltValue="8ZuUV5EqF06O1/aSzVFbdA==" spinCount="100000" sheet="1" objects="1" scenarios="1" selectLockedCells="1"/>
  <mergeCells count="40">
    <mergeCell ref="D18:E18"/>
    <mergeCell ref="D19:E19"/>
    <mergeCell ref="B65:C65"/>
    <mergeCell ref="D65:F65"/>
    <mergeCell ref="B22:B23"/>
    <mergeCell ref="C22:C23"/>
    <mergeCell ref="D22:F22"/>
    <mergeCell ref="B57:C57"/>
    <mergeCell ref="B59:C59"/>
    <mergeCell ref="D59:F59"/>
    <mergeCell ref="D57:F57"/>
    <mergeCell ref="K22:K23"/>
    <mergeCell ref="H22:H23"/>
    <mergeCell ref="G22:G23"/>
    <mergeCell ref="J22:J23"/>
    <mergeCell ref="I22:I23"/>
    <mergeCell ref="I6:K6"/>
    <mergeCell ref="B54:C54"/>
    <mergeCell ref="D54:F54"/>
    <mergeCell ref="B62:C62"/>
    <mergeCell ref="D62:F62"/>
    <mergeCell ref="D10:E10"/>
    <mergeCell ref="D11:E11"/>
    <mergeCell ref="D12:E12"/>
    <mergeCell ref="D13:E13"/>
    <mergeCell ref="D14:E14"/>
    <mergeCell ref="D15:E15"/>
    <mergeCell ref="D16:E16"/>
    <mergeCell ref="B11:B13"/>
    <mergeCell ref="B14:B16"/>
    <mergeCell ref="B17:B19"/>
    <mergeCell ref="D17:E17"/>
    <mergeCell ref="I50:I51"/>
    <mergeCell ref="J50:J51"/>
    <mergeCell ref="K50:K51"/>
    <mergeCell ref="B50:B51"/>
    <mergeCell ref="C50:C51"/>
    <mergeCell ref="D50:F50"/>
    <mergeCell ref="G50:G51"/>
    <mergeCell ref="H50:H51"/>
  </mergeCells>
  <phoneticPr fontId="2"/>
  <dataValidations count="4">
    <dataValidation type="list" allowBlank="1" showInputMessage="1" showErrorMessage="1" sqref="C11:C19">
      <formula1>$Q$12:$Q$14</formula1>
    </dataValidation>
    <dataValidation type="list" allowBlank="1" showInputMessage="1" showErrorMessage="1" sqref="C5">
      <formula1>$Q$5:$Q$6</formula1>
    </dataValidation>
    <dataValidation type="list" allowBlank="1" showInputMessage="1" showErrorMessage="1" sqref="C52">
      <formula1>$Q$52:$Q$53</formula1>
    </dataValidation>
    <dataValidation type="list" allowBlank="1" showInputMessage="1" showErrorMessage="1" sqref="C24:C47">
      <formula1>$Q$24:$Q$26</formula1>
    </dataValidation>
  </dataValidations>
  <pageMargins left="0.31496062992125984" right="0.31496062992125984" top="0.74803149606299213" bottom="0.74803149606299213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2023-01-10T07:30:05Z</cp:lastPrinted>
  <dcterms:created xsi:type="dcterms:W3CDTF">2022-05-31T05:48:07Z</dcterms:created>
  <dcterms:modified xsi:type="dcterms:W3CDTF">2023-10-03T01:45:43Z</dcterms:modified>
</cp:coreProperties>
</file>