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5\企画財政課\02【財務室】\31_公営企業関係\抜本的改革調査\R5.5\R5提出ファイル（回答済）\"/>
    </mc:Choice>
  </mc:AlternateContent>
  <xr:revisionPtr revIDLastSave="0" documentId="13_ncr:1_{73244283-3DFB-4E4A-A590-EC956EEB1E53}" xr6:coauthVersionLast="45" xr6:coauthVersionMax="45" xr10:uidLastSave="{00000000-0000-0000-0000-000000000000}"/>
  <bookViews>
    <workbookView xWindow="-120" yWindow="-120" windowWidth="29040" windowHeight="15990" tabRatio="661" xr2:uid="{00000000-000D-0000-FFFF-FFFF00000000}"/>
  </bookViews>
  <sheets>
    <sheet name="観光施設事業（大栄歴史文化学習館特別会計）" sheetId="33" r:id="rId1"/>
    <sheet name="電気事業（風力発電事業）" sheetId="32" r:id="rId2"/>
    <sheet name="水道事業" sheetId="31" r:id="rId3"/>
    <sheet name="下水道事業（特定環境保全公共下水道" sheetId="28" r:id="rId4"/>
    <sheet name="下水道事業（農業集落排水事業）" sheetId="30" r:id="rId5"/>
    <sheet name="下水道事業（特定地域排水処理事業）" sheetId="29" r:id="rId6"/>
    <sheet name="作成要領" sheetId="1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Criteria" localSheetId="6">作成要領!#REF!</definedName>
    <definedName name="_xlnm.Print_Area" localSheetId="3">'下水道事業（特定環境保全公共下水道'!$A$1:$BS$102</definedName>
    <definedName name="_xlnm.Print_Area" localSheetId="5">'下水道事業（特定地域排水処理事業）'!$A$1:$BT$58</definedName>
    <definedName name="_xlnm.Print_Area" localSheetId="4">'下水道事業（農業集落排水事業）'!$A$1:$BS$61</definedName>
    <definedName name="_xlnm.Print_Area" localSheetId="6">作成要領!$A$1:$AM$129</definedName>
    <definedName name="業種名" localSheetId="3">[1]選択肢!$K$2:$K$19</definedName>
    <definedName name="業種名" localSheetId="5">[1]選択肢!$K$2:$K$19</definedName>
    <definedName name="業種名" localSheetId="4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33" l="1"/>
  <c r="BB24" i="33"/>
  <c r="AT24" i="33"/>
  <c r="AM24" i="33"/>
  <c r="AF24" i="33"/>
  <c r="Y24" i="33"/>
  <c r="R24" i="33"/>
  <c r="K24" i="33"/>
  <c r="D24" i="33"/>
  <c r="BG11" i="33"/>
  <c r="AO11" i="33"/>
  <c r="U11" i="33"/>
  <c r="C11" i="33"/>
  <c r="D36" i="32" l="1"/>
  <c r="BB24" i="32"/>
  <c r="AT24" i="32"/>
  <c r="AM24" i="32"/>
  <c r="AF24" i="32"/>
  <c r="Y24" i="32"/>
  <c r="R24" i="32"/>
  <c r="K24" i="32"/>
  <c r="D24" i="32"/>
  <c r="BG11" i="32"/>
  <c r="AO11" i="32"/>
  <c r="U11" i="32"/>
  <c r="C11" i="32"/>
  <c r="D35" i="31" l="1"/>
  <c r="BB24" i="31"/>
  <c r="AT24" i="31"/>
  <c r="AM24" i="31"/>
  <c r="AF24" i="31"/>
  <c r="Y24" i="31"/>
  <c r="R24" i="31"/>
  <c r="K24" i="31"/>
  <c r="D24" i="31"/>
  <c r="BG11" i="31"/>
  <c r="AO11" i="31"/>
  <c r="U11" i="31"/>
  <c r="C11" i="31"/>
  <c r="AM57" i="30" l="1"/>
  <c r="U57" i="30"/>
  <c r="N57" i="30"/>
  <c r="AM50" i="30"/>
  <c r="U50" i="30"/>
  <c r="AM47" i="30"/>
  <c r="AM46" i="30"/>
  <c r="AM45" i="30"/>
  <c r="AM44" i="30"/>
  <c r="N44" i="30"/>
  <c r="AM43" i="30"/>
  <c r="AM42" i="30"/>
  <c r="BN39" i="30"/>
  <c r="BJ39" i="30"/>
  <c r="BF39" i="30"/>
  <c r="AU38" i="30"/>
  <c r="AM38" i="30"/>
  <c r="BF36" i="30"/>
  <c r="U36" i="30"/>
  <c r="N36" i="30"/>
  <c r="BB24" i="30"/>
  <c r="AT24" i="30"/>
  <c r="AM24" i="30"/>
  <c r="AF24" i="30"/>
  <c r="Y24" i="30"/>
  <c r="R24" i="30"/>
  <c r="K24" i="30"/>
  <c r="D24" i="30"/>
  <c r="BG11" i="30"/>
  <c r="AO11" i="30"/>
  <c r="U11" i="30"/>
  <c r="C11" i="30"/>
  <c r="D35" i="29" l="1"/>
  <c r="BB24" i="29"/>
  <c r="AT24" i="29"/>
  <c r="AM24" i="29"/>
  <c r="AF24" i="29"/>
  <c r="Y24" i="29"/>
  <c r="R24" i="29"/>
  <c r="K24" i="29"/>
  <c r="D24" i="29"/>
  <c r="BG11" i="29"/>
  <c r="AO11" i="29"/>
  <c r="U11" i="29"/>
  <c r="C11" i="29"/>
  <c r="AM98" i="28" l="1"/>
  <c r="U98" i="28"/>
  <c r="N98" i="28"/>
  <c r="AM91" i="28"/>
  <c r="U91" i="28"/>
  <c r="N85" i="28"/>
  <c r="BN82" i="28"/>
  <c r="BJ82" i="28"/>
  <c r="BF82" i="28"/>
  <c r="BF79" i="28"/>
  <c r="AN79" i="28"/>
  <c r="U79" i="28"/>
  <c r="N79" i="28"/>
  <c r="AM67" i="28"/>
  <c r="U67" i="28"/>
  <c r="N67" i="28"/>
  <c r="AM60" i="28"/>
  <c r="U60" i="28"/>
  <c r="AK55" i="28"/>
  <c r="AC55" i="28"/>
  <c r="U55" i="28"/>
  <c r="N54" i="28"/>
  <c r="BA49" i="28"/>
  <c r="AS49" i="28"/>
  <c r="AK49" i="28"/>
  <c r="AC49" i="28"/>
  <c r="U49" i="28"/>
  <c r="AC43" i="28"/>
  <c r="U43" i="28"/>
  <c r="BX38" i="28"/>
  <c r="BN38" i="28"/>
  <c r="BJ38" i="28"/>
  <c r="BF38" i="28"/>
  <c r="U37" i="28"/>
  <c r="BF35" i="28"/>
  <c r="AM35" i="28"/>
  <c r="N35" i="28"/>
  <c r="BB24" i="28"/>
  <c r="AT24" i="28"/>
  <c r="AM24" i="28"/>
  <c r="AF24" i="28"/>
  <c r="Y24" i="28"/>
  <c r="R24" i="28"/>
  <c r="K24" i="28"/>
  <c r="D24" i="28"/>
</calcChain>
</file>

<file path=xl/sharedStrings.xml><?xml version="1.0" encoding="utf-8"?>
<sst xmlns="http://schemas.openxmlformats.org/spreadsheetml/2006/main" count="168" uniqueCount="65">
  <si>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</si>
  <si>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</si>
  <si>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</si>
  <si>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</si>
  <si>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</si>
  <si>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</si>
  <si>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</si>
  <si>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</si>
  <si>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</si>
  <si>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</si>
  <si>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</si>
  <si>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</si>
  <si>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</si>
  <si>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</si>
  <si>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</si>
  <si>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</si>
  <si>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</si>
  <si>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</si>
  <si>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</si>
  <si>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</si>
  <si>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</si>
  <si>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</si>
  <si>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</si>
  <si>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</si>
  <si>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</si>
  <si>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</si>
  <si>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</si>
  <si>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</si>
  <si>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</si>
  <si>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</si>
  <si>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</si>
  <si>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</si>
  <si>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</si>
  <si>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</si>
  <si>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</si>
  <si>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</si>
  <si>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</si>
  <si>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</si>
  <si>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</si>
  <si>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</si>
  <si>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</si>
  <si>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</si>
  <si>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</si>
  <si>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</si>
  <si>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</si>
  <si>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</si>
  <si>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</si>
  <si>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</si>
  <si>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</si>
  <si>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</si>
  <si>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</si>
  <si>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</si>
  <si>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</si>
  <si>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</si>
  <si>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</si>
  <si>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</si>
  <si>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</si>
  <si>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</si>
  <si>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</si>
  <si>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</si>
  <si>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</si>
  <si>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</si>
  <si>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北栄町</t>
  </si>
  <si>
    <t>下水道事業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</si>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</sst>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0" borderId="0"/>
  </cellStyleXfs>
  <cellXfs count="29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3" fillId="4" borderId="8" xfId="0" applyFont="1" applyFill="1" applyBorder="1" applyAlignment="1">
      <alignment wrapText="1"/>
    </xf>
    <xf numFmtId="0" fontId="23" fillId="4" borderId="8" xfId="0" applyFont="1" applyFill="1" applyBorder="1" applyAlignment="1"/>
    <xf numFmtId="0" fontId="20" fillId="0" borderId="0" xfId="0" applyFont="1">
      <alignment vertical="center"/>
    </xf>
    <xf numFmtId="0" fontId="26" fillId="0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5" fillId="4" borderId="6" xfId="0" applyFont="1" applyFill="1" applyBorder="1">
      <alignment vertical="center"/>
    </xf>
    <xf numFmtId="0" fontId="25" fillId="0" borderId="0" xfId="0" applyFo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34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5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4" borderId="0" xfId="0" applyFont="1" applyFill="1" applyAlignment="1">
      <alignment wrapText="1"/>
    </xf>
    <xf numFmtId="0" fontId="21" fillId="4" borderId="0" xfId="0" applyFont="1" applyFill="1" applyAlignment="1"/>
    <xf numFmtId="0" fontId="23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shrinkToFit="1"/>
    </xf>
    <xf numFmtId="0" fontId="23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6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3" fillId="0" borderId="10" xfId="0" applyFont="1" applyBorder="1">
      <alignment vertical="center"/>
    </xf>
    <xf numFmtId="0" fontId="33" fillId="0" borderId="12" xfId="0" applyFont="1" applyBorder="1">
      <alignment vertical="center"/>
    </xf>
    <xf numFmtId="0" fontId="35" fillId="0" borderId="10" xfId="0" applyFont="1" applyBorder="1">
      <alignment vertical="center"/>
    </xf>
    <xf numFmtId="0" fontId="35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1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  <xf numFmtId="0" fontId="0" fillId="0" borderId="0" xfId="0">
      <alignment vertical="center"/>
    </xf>
    <xf numFmtId="0" fontId="2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23" fillId="4" borderId="8" xfId="0" applyFont="1" applyFill="1" applyBorder="1" applyAlignment="1">
      <alignment wrapText="1"/>
    </xf>
    <xf numFmtId="0" fontId="16" fillId="4" borderId="3" xfId="0" applyFont="1" applyFill="1" applyBorder="1" applyAlignment="1"/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5" fillId="4" borderId="6" xfId="0" applyFont="1" applyFill="1" applyBorder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32" fillId="0" borderId="0" xfId="0" applyFont="1">
      <alignment vertical="center"/>
    </xf>
    <xf numFmtId="0" fontId="0" fillId="4" borderId="2" xfId="0" applyFill="1" applyBorder="1">
      <alignment vertical="center"/>
    </xf>
  </cellXfs>
  <cellStyles count="11">
    <cellStyle name="TableStyleLight1" xfId="10" xr:uid="{98C6636B-93B4-4C32-AE8F-CA54D619B006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5D6FA190-0D6F-48B8-AA6E-D050A79D81A9}"/>
    <cellStyle name="標準 3" xfId="7" xr:uid="{00000000-0005-0000-0000-000007000000}"/>
    <cellStyle name="良い 2" xfId="8" xr:uid="{00000000-0005-0000-0000-000008000000}"/>
  </cellStyles>
  <dxfs count="1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754C08A-DCFC-4E87-ADA6-4AA396C462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2808195-2E4C-49D0-BAA2-91E28BA601E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7164379-4CED-4576-A519-1DDE62C7FFB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232D4FC-0848-4BD6-BB91-C3A4D8E3567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02E69A8-7D73-4A73-8228-7338A6265C3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25B8C28-F028-4A85-8F40-421C19B1FCE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C4E0CCF-2947-4F82-9272-E08C145476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23E8E83-5CE0-4422-806C-03A84887F16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52E407C-4D06-4540-AAAE-1DA1BB1DC02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379E5B30-723E-482D-A30A-9BB8CDAF61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9871262-790F-45E0-A478-B02A516B686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16" name="右矢印 10">
          <a:extLst>
            <a:ext uri="{FF2B5EF4-FFF2-40B4-BE49-F238E27FC236}">
              <a16:creationId xmlns:a16="http://schemas.microsoft.com/office/drawing/2014/main" id="{4F8CD974-0CDE-49E6-A805-92DB4860C632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81</xdr:row>
      <xdr:rowOff>177800</xdr:rowOff>
    </xdr:from>
    <xdr:to>
      <xdr:col>19</xdr:col>
      <xdr:colOff>127000</xdr:colOff>
      <xdr:row>84</xdr:row>
      <xdr:rowOff>127000</xdr:rowOff>
    </xdr:to>
    <xdr:sp macro="" textlink="">
      <xdr:nvSpPr>
        <xdr:cNvPr id="17" name="右矢印 11">
          <a:extLst>
            <a:ext uri="{FF2B5EF4-FFF2-40B4-BE49-F238E27FC236}">
              <a16:creationId xmlns:a16="http://schemas.microsoft.com/office/drawing/2014/main" id="{1C82DE43-115F-4D53-93B1-43B9076491A9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24" name="右矢印 19">
          <a:extLst>
            <a:ext uri="{FF2B5EF4-FFF2-40B4-BE49-F238E27FC236}">
              <a16:creationId xmlns:a16="http://schemas.microsoft.com/office/drawing/2014/main" id="{3BE7B0BD-A7D0-4F33-8C67-21C366FD716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78</xdr:row>
      <xdr:rowOff>113030</xdr:rowOff>
    </xdr:from>
    <xdr:to>
      <xdr:col>38</xdr:col>
      <xdr:colOff>115570</xdr:colOff>
      <xdr:row>81</xdr:row>
      <xdr:rowOff>62230</xdr:rowOff>
    </xdr:to>
    <xdr:sp macro="" textlink="">
      <xdr:nvSpPr>
        <xdr:cNvPr id="26" name="右矢印 23">
          <a:extLst>
            <a:ext uri="{FF2B5EF4-FFF2-40B4-BE49-F238E27FC236}">
              <a16:creationId xmlns:a16="http://schemas.microsoft.com/office/drawing/2014/main" id="{D8C2DDAC-EA99-431E-AA42-316C6909988B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14D3B8C7-19A9-4AB1-AC93-39E2CBEE57C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5C162217-356E-40EE-89AF-2483A9F26DD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C6B83D21-0567-4C7B-A304-6C005CFD5DC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6B37563D-346C-4DDE-BA0A-9CDF7C14EAA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8" name="右矢印 4">
          <a:extLst>
            <a:ext uri="{FF2B5EF4-FFF2-40B4-BE49-F238E27FC236}">
              <a16:creationId xmlns:a16="http://schemas.microsoft.com/office/drawing/2014/main" id="{E51A0C6D-2919-4655-B88A-214207EBCC8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9" name="右矢印 5">
          <a:extLst>
            <a:ext uri="{FF2B5EF4-FFF2-40B4-BE49-F238E27FC236}">
              <a16:creationId xmlns:a16="http://schemas.microsoft.com/office/drawing/2014/main" id="{153A987F-7F05-42C3-BBE0-B6C80FAF5BF6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202AB37-3C94-4E34-8F2D-E7EF922623A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2DB79F10-4B4E-4837-B253-C0BF1BB8E4B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5" name="角丸四角形 12">
          <a:extLst>
            <a:ext uri="{FF2B5EF4-FFF2-40B4-BE49-F238E27FC236}">
              <a16:creationId xmlns:a16="http://schemas.microsoft.com/office/drawing/2014/main" id="{74C47AB4-0845-435F-BEF6-BD06A861F45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99</xdr:row>
      <xdr:rowOff>81643</xdr:rowOff>
    </xdr:from>
    <xdr:to>
      <xdr:col>36</xdr:col>
      <xdr:colOff>40481</xdr:colOff>
      <xdr:row>122</xdr:row>
      <xdr:rowOff>178904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038D4C2-3678-43FA-8977-4F328A30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19068143"/>
          <a:ext cx="7098053" cy="4288261"/>
        </a:xfrm>
        <a:prstGeom prst="rect">
          <a:avLst/>
        </a:prstGeom>
      </xdr:spPr>
    </xdr:pic>
    <xdr:clientData/>
  </xdr:twoCellAnchor>
  <xdr:twoCellAnchor>
    <xdr:from>
      <xdr:col>27</xdr:col>
      <xdr:colOff>124285</xdr:colOff>
      <xdr:row>82</xdr:row>
      <xdr:rowOff>145545</xdr:rowOff>
    </xdr:from>
    <xdr:to>
      <xdr:col>29</xdr:col>
      <xdr:colOff>52818</xdr:colOff>
      <xdr:row>84</xdr:row>
      <xdr:rowOff>120915</xdr:rowOff>
    </xdr:to>
    <xdr:sp macro="" textlink="">
      <xdr:nvSpPr>
        <xdr:cNvPr id="51" name="円/楕円 5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512714" y="15884474"/>
          <a:ext cx="327675" cy="338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81867</xdr:colOff>
      <xdr:row>3</xdr:row>
      <xdr:rowOff>263073</xdr:rowOff>
    </xdr:from>
    <xdr:to>
      <xdr:col>31</xdr:col>
      <xdr:colOff>26508</xdr:colOff>
      <xdr:row>24</xdr:row>
      <xdr:rowOff>145143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D145D8F-6622-4AB5-8A78-D06BCEC9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8" y="1052287"/>
          <a:ext cx="5931784" cy="3864427"/>
        </a:xfrm>
        <a:prstGeom prst="rect">
          <a:avLst/>
        </a:prstGeom>
      </xdr:spPr>
    </xdr:pic>
    <xdr:clientData/>
  </xdr:twoCellAnchor>
  <xdr:twoCellAnchor>
    <xdr:from>
      <xdr:col>1</xdr:col>
      <xdr:colOff>81642</xdr:colOff>
      <xdr:row>5</xdr:row>
      <xdr:rowOff>63500</xdr:rowOff>
    </xdr:from>
    <xdr:to>
      <xdr:col>3</xdr:col>
      <xdr:colOff>13909</xdr:colOff>
      <xdr:row>7</xdr:row>
      <xdr:rowOff>37426</xdr:rowOff>
    </xdr:to>
    <xdr:sp macro="" textlink="">
      <xdr:nvSpPr>
        <xdr:cNvPr id="30" name="円/楕円 55">
          <a:extLst>
            <a:ext uri="{FF2B5EF4-FFF2-40B4-BE49-F238E27FC236}">
              <a16:creationId xmlns:a16="http://schemas.microsoft.com/office/drawing/2014/main" id="{1ABE5426-3B48-4718-B7A1-DE066F234184}"/>
            </a:ext>
          </a:extLst>
        </xdr:cNvPr>
        <xdr:cNvSpPr/>
      </xdr:nvSpPr>
      <xdr:spPr>
        <a:xfrm>
          <a:off x="281213" y="1342571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172355</xdr:colOff>
      <xdr:row>5</xdr:row>
      <xdr:rowOff>154215</xdr:rowOff>
    </xdr:from>
    <xdr:to>
      <xdr:col>24</xdr:col>
      <xdr:colOff>179161</xdr:colOff>
      <xdr:row>7</xdr:row>
      <xdr:rowOff>31750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63784" y="1433286"/>
          <a:ext cx="805091" cy="2403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18144</xdr:colOff>
      <xdr:row>6</xdr:row>
      <xdr:rowOff>92983</xdr:rowOff>
    </xdr:from>
    <xdr:to>
      <xdr:col>20</xdr:col>
      <xdr:colOff>172355</xdr:colOff>
      <xdr:row>6</xdr:row>
      <xdr:rowOff>108857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4" idx="2"/>
        </xdr:cNvCxnSpPr>
      </xdr:nvCxnSpPr>
      <xdr:spPr>
        <a:xfrm flipV="1">
          <a:off x="616858" y="1553483"/>
          <a:ext cx="3546926" cy="1587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81643</xdr:colOff>
      <xdr:row>26</xdr:row>
      <xdr:rowOff>9070</xdr:rowOff>
    </xdr:from>
    <xdr:to>
      <xdr:col>35</xdr:col>
      <xdr:colOff>70514</xdr:colOff>
      <xdr:row>48</xdr:row>
      <xdr:rowOff>34911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C7F18A8-C54C-4434-A016-BDFB5D41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5270499"/>
          <a:ext cx="6973871" cy="4044483"/>
        </a:xfrm>
        <a:prstGeom prst="rect">
          <a:avLst/>
        </a:prstGeom>
      </xdr:spPr>
    </xdr:pic>
    <xdr:clientData/>
  </xdr:twoCellAnchor>
  <xdr:twoCellAnchor>
    <xdr:from>
      <xdr:col>22</xdr:col>
      <xdr:colOff>45152</xdr:colOff>
      <xdr:row>31</xdr:row>
      <xdr:rowOff>27216</xdr:rowOff>
    </xdr:from>
    <xdr:to>
      <xdr:col>23</xdr:col>
      <xdr:colOff>190500</xdr:colOff>
      <xdr:row>33</xdr:row>
      <xdr:rowOff>52066</xdr:rowOff>
    </xdr:to>
    <xdr:sp macro="" textlink="">
      <xdr:nvSpPr>
        <xdr:cNvPr id="41" name="円/楕円 5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4435723" y="6195787"/>
          <a:ext cx="344920" cy="387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74366</xdr:colOff>
      <xdr:row>28</xdr:row>
      <xdr:rowOff>34874</xdr:rowOff>
    </xdr:from>
    <xdr:to>
      <xdr:col>22</xdr:col>
      <xdr:colOff>45152</xdr:colOff>
      <xdr:row>32</xdr:row>
      <xdr:rowOff>39641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endCxn id="41" idx="2"/>
        </xdr:cNvCxnSpPr>
      </xdr:nvCxnSpPr>
      <xdr:spPr>
        <a:xfrm>
          <a:off x="473509" y="5659160"/>
          <a:ext cx="3962214" cy="73048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150545</xdr:colOff>
      <xdr:row>26</xdr:row>
      <xdr:rowOff>124981</xdr:rowOff>
    </xdr:from>
    <xdr:to>
      <xdr:col>2</xdr:col>
      <xdr:colOff>82812</xdr:colOff>
      <xdr:row>28</xdr:row>
      <xdr:rowOff>98908</xdr:rowOff>
    </xdr:to>
    <xdr:sp macro="" textlink="">
      <xdr:nvSpPr>
        <xdr:cNvPr id="42" name="円/楕円 5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50545" y="5386410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10148</xdr:colOff>
      <xdr:row>52</xdr:row>
      <xdr:rowOff>290286</xdr:rowOff>
    </xdr:from>
    <xdr:to>
      <xdr:col>30</xdr:col>
      <xdr:colOff>125925</xdr:colOff>
      <xdr:row>73</xdr:row>
      <xdr:rowOff>162903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D3224A6-9A83-4F06-A4DD-2F3940C1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19" y="10296072"/>
          <a:ext cx="5903349" cy="3845902"/>
        </a:xfrm>
        <a:prstGeom prst="rect">
          <a:avLst/>
        </a:prstGeom>
      </xdr:spPr>
    </xdr:pic>
    <xdr:clientData/>
  </xdr:twoCellAnchor>
  <xdr:twoCellAnchor>
    <xdr:from>
      <xdr:col>2</xdr:col>
      <xdr:colOff>154213</xdr:colOff>
      <xdr:row>55</xdr:row>
      <xdr:rowOff>40821</xdr:rowOff>
    </xdr:from>
    <xdr:to>
      <xdr:col>20</xdr:col>
      <xdr:colOff>90152</xdr:colOff>
      <xdr:row>55</xdr:row>
      <xdr:rowOff>132173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>
          <a:stCxn id="31" idx="6"/>
          <a:endCxn id="50" idx="2"/>
        </xdr:cNvCxnSpPr>
      </xdr:nvCxnSpPr>
      <xdr:spPr>
        <a:xfrm>
          <a:off x="553356" y="10717892"/>
          <a:ext cx="3528225" cy="9135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90152</xdr:colOff>
      <xdr:row>55</xdr:row>
      <xdr:rowOff>13341</xdr:rowOff>
    </xdr:from>
    <xdr:to>
      <xdr:col>24</xdr:col>
      <xdr:colOff>86978</xdr:colOff>
      <xdr:row>56</xdr:row>
      <xdr:rowOff>69575</xdr:rowOff>
    </xdr:to>
    <xdr:sp macro="" textlink="">
      <xdr:nvSpPr>
        <xdr:cNvPr id="50" name="円/楕円 5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081581" y="10690412"/>
          <a:ext cx="795111" cy="2376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172356</xdr:colOff>
      <xdr:row>54</xdr:row>
      <xdr:rowOff>45356</xdr:rowOff>
    </xdr:from>
    <xdr:to>
      <xdr:col>2</xdr:col>
      <xdr:colOff>154213</xdr:colOff>
      <xdr:row>56</xdr:row>
      <xdr:rowOff>36285</xdr:rowOff>
    </xdr:to>
    <xdr:sp macro="" textlink="">
      <xdr:nvSpPr>
        <xdr:cNvPr id="31" name="円/楕円 55">
          <a:extLst>
            <a:ext uri="{FF2B5EF4-FFF2-40B4-BE49-F238E27FC236}">
              <a16:creationId xmlns:a16="http://schemas.microsoft.com/office/drawing/2014/main" id="{DDD5AF75-EEE4-48FC-A7D7-AF27E0B75B96}"/>
            </a:ext>
          </a:extLst>
        </xdr:cNvPr>
        <xdr:cNvSpPr/>
      </xdr:nvSpPr>
      <xdr:spPr>
        <a:xfrm>
          <a:off x="172356" y="10540999"/>
          <a:ext cx="381000" cy="353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150380</xdr:colOff>
      <xdr:row>75</xdr:row>
      <xdr:rowOff>12530</xdr:rowOff>
    </xdr:from>
    <xdr:to>
      <xdr:col>32</xdr:col>
      <xdr:colOff>40120</xdr:colOff>
      <xdr:row>96</xdr:row>
      <xdr:rowOff>130024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31A1CF11-C949-4970-97B7-7ACAF246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80" y="14481459"/>
          <a:ext cx="6276026" cy="3945636"/>
        </a:xfrm>
        <a:prstGeom prst="rect">
          <a:avLst/>
        </a:prstGeom>
      </xdr:spPr>
    </xdr:pic>
    <xdr:clientData/>
  </xdr:twoCellAnchor>
  <xdr:twoCellAnchor>
    <xdr:from>
      <xdr:col>2</xdr:col>
      <xdr:colOff>41124</xdr:colOff>
      <xdr:row>76</xdr:row>
      <xdr:rowOff>132107</xdr:rowOff>
    </xdr:from>
    <xdr:to>
      <xdr:col>22</xdr:col>
      <xdr:colOff>172357</xdr:colOff>
      <xdr:row>79</xdr:row>
      <xdr:rowOff>8565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2" idx="6"/>
          <a:endCxn id="39" idx="2"/>
        </xdr:cNvCxnSpPr>
      </xdr:nvCxnSpPr>
      <xdr:spPr>
        <a:xfrm>
          <a:off x="440267" y="14782464"/>
          <a:ext cx="4122661" cy="42074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75</xdr:row>
      <xdr:rowOff>145143</xdr:rowOff>
    </xdr:from>
    <xdr:to>
      <xdr:col>2</xdr:col>
      <xdr:colOff>41124</xdr:colOff>
      <xdr:row>77</xdr:row>
      <xdr:rowOff>119070</xdr:rowOff>
    </xdr:to>
    <xdr:sp macro="" textlink="">
      <xdr:nvSpPr>
        <xdr:cNvPr id="32" name="円/楕円 55">
          <a:extLst>
            <a:ext uri="{FF2B5EF4-FFF2-40B4-BE49-F238E27FC236}">
              <a16:creationId xmlns:a16="http://schemas.microsoft.com/office/drawing/2014/main" id="{4FC83761-5BF0-4E34-9E53-7CC9D35EB246}"/>
            </a:ext>
          </a:extLst>
        </xdr:cNvPr>
        <xdr:cNvSpPr/>
      </xdr:nvSpPr>
      <xdr:spPr>
        <a:xfrm>
          <a:off x="108857" y="14614072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172357</xdr:colOff>
      <xdr:row>78</xdr:row>
      <xdr:rowOff>21602</xdr:rowOff>
    </xdr:from>
    <xdr:to>
      <xdr:col>24</xdr:col>
      <xdr:colOff>104624</xdr:colOff>
      <xdr:row>79</xdr:row>
      <xdr:rowOff>176957</xdr:rowOff>
    </xdr:to>
    <xdr:sp macro="" textlink="">
      <xdr:nvSpPr>
        <xdr:cNvPr id="39" name="円/楕円 55">
          <a:extLst>
            <a:ext uri="{FF2B5EF4-FFF2-40B4-BE49-F238E27FC236}">
              <a16:creationId xmlns:a16="http://schemas.microsoft.com/office/drawing/2014/main" id="{F5F95BF8-4BEC-4EEB-8823-068C620CEB3D}"/>
            </a:ext>
          </a:extLst>
        </xdr:cNvPr>
        <xdr:cNvSpPr/>
      </xdr:nvSpPr>
      <xdr:spPr>
        <a:xfrm>
          <a:off x="4562928" y="15034816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168026</xdr:colOff>
      <xdr:row>106</xdr:row>
      <xdr:rowOff>27214</xdr:rowOff>
    </xdr:from>
    <xdr:to>
      <xdr:col>26</xdr:col>
      <xdr:colOff>36285</xdr:colOff>
      <xdr:row>110</xdr:row>
      <xdr:rowOff>49846</xdr:rowOff>
    </xdr:to>
    <xdr:sp macro="" textlink="">
      <xdr:nvSpPr>
        <xdr:cNvPr id="44" name="円/楕円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67597" y="20283714"/>
          <a:ext cx="4857545" cy="76648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54428</xdr:colOff>
      <xdr:row>110</xdr:row>
      <xdr:rowOff>136073</xdr:rowOff>
    </xdr:from>
    <xdr:to>
      <xdr:col>2</xdr:col>
      <xdr:colOff>117928</xdr:colOff>
      <xdr:row>124</xdr:row>
      <xdr:rowOff>37937</xdr:rowOff>
    </xdr:to>
    <xdr:sp macro="" textlink="">
      <xdr:nvSpPr>
        <xdr:cNvPr id="45" name="円/楕円 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4428" y="21136430"/>
          <a:ext cx="462643" cy="24418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44234</xdr:colOff>
      <xdr:row>106</xdr:row>
      <xdr:rowOff>52780</xdr:rowOff>
    </xdr:from>
    <xdr:to>
      <xdr:col>31</xdr:col>
      <xdr:colOff>151740</xdr:colOff>
      <xdr:row>107</xdr:row>
      <xdr:rowOff>126176</xdr:rowOff>
    </xdr:to>
    <xdr:sp macro="" textlink="">
      <xdr:nvSpPr>
        <xdr:cNvPr id="49" name="円/楕円 5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033520" y="20309280"/>
          <a:ext cx="1304934" cy="25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54427</xdr:colOff>
      <xdr:row>107</xdr:row>
      <xdr:rowOff>88858</xdr:rowOff>
    </xdr:from>
    <xdr:to>
      <xdr:col>30</xdr:col>
      <xdr:colOff>160208</xdr:colOff>
      <xdr:row>122</xdr:row>
      <xdr:rowOff>45358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13429D4-653D-4C4F-B797-4D04EE95DA4C}"/>
            </a:ext>
          </a:extLst>
        </xdr:cNvPr>
        <xdr:cNvCxnSpPr>
          <a:endCxn id="49" idx="5"/>
        </xdr:cNvCxnSpPr>
      </xdr:nvCxnSpPr>
      <xdr:spPr>
        <a:xfrm flipV="1">
          <a:off x="453570" y="20526787"/>
          <a:ext cx="5693781" cy="269607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172357</xdr:colOff>
      <xdr:row>110</xdr:row>
      <xdr:rowOff>45357</xdr:rowOff>
    </xdr:from>
    <xdr:to>
      <xdr:col>11</xdr:col>
      <xdr:colOff>108858</xdr:colOff>
      <xdr:row>117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BB0C99A-5E48-49ED-AEDF-A1246174D603}"/>
            </a:ext>
          </a:extLst>
        </xdr:cNvPr>
        <xdr:cNvCxnSpPr/>
      </xdr:nvCxnSpPr>
      <xdr:spPr>
        <a:xfrm flipH="1">
          <a:off x="571500" y="21045714"/>
          <a:ext cx="1732644" cy="122464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0107;&#26989;&#65288;&#29305;&#29872;&#12539;&#36786;&#38598;&#12539;&#27972;&#21270;&#27133;&#65289;/03&#35519;&#26619;&#31080;&#65288;R5&#25244;&#26412;&#25913;&#38761;&#35519;&#26619;&#65289;&#65288;&#29305;&#2987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0107;&#26989;&#65288;&#29305;&#29872;&#12539;&#36786;&#38598;&#12539;&#27972;&#21270;&#27133;&#65289;/03&#35519;&#26619;&#31080;&#65288;R5&#25244;&#26412;&#25913;&#38761;&#35519;&#26619;&#65289;&#65288;&#29305;&#2549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0107;&#26989;&#65288;&#29305;&#29872;&#12539;&#36786;&#38598;&#12539;&#27972;&#21270;&#27133;&#65289;/03&#35519;&#26619;&#31080;&#65288;R5&#25244;&#26412;&#25913;&#38761;&#35519;&#26619;&#65289;&#65288;&#36786;&#385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36947;&#20107;&#26989;/03%20&#35519;&#26619;&#31080;&#65288;R5&#25244;&#26412;&#25913;&#38761;&#35519;&#26619;&#65289;&#35330;&#27491;&#29256;&#65288;&#27700;&#36947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80;&#21147;&#20107;&#26989;/03%20&#35519;&#26619;&#31080;&#65288;R5&#25244;&#26412;&#25913;&#38761;&#35519;&#26619;&#65289;&#35330;&#27491;&#29256;%20&#39080;&#2114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7508;&#25991;&#29305;&#20250;/03%20&#35519;&#26619;&#31080;&#65288;R5&#25244;&#26412;&#25913;&#38761;&#35519;&#26619;&#65289;&#35330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下水道事業</v>
          </cell>
        </row>
        <row r="51">
          <cell r="R51" t="str">
            <v xml:space="preserve"> </v>
          </cell>
        </row>
        <row r="52">
          <cell r="R52" t="str">
            <v>●</v>
          </cell>
          <cell r="X52" t="str">
            <v xml:space="preserve"> </v>
          </cell>
          <cell r="AA52" t="str">
            <v>●</v>
          </cell>
          <cell r="AD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>●</v>
          </cell>
          <cell r="X54" t="str">
            <v>●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311">
          <cell r="N311" t="str">
            <v xml:space="preserve"> </v>
          </cell>
        </row>
        <row r="313">
          <cell r="Y313" t="str">
            <v xml:space="preserve"> </v>
          </cell>
        </row>
        <row r="314">
          <cell r="Y314" t="str">
            <v xml:space="preserve"> </v>
          </cell>
        </row>
        <row r="316">
          <cell r="Y316" t="str">
            <v xml:space="preserve"> </v>
          </cell>
        </row>
        <row r="317">
          <cell r="Y317" t="str">
            <v xml:space="preserve"> </v>
          </cell>
        </row>
        <row r="318">
          <cell r="Y318" t="str">
            <v xml:space="preserve"> </v>
          </cell>
        </row>
        <row r="319">
          <cell r="Y319" t="str">
            <v xml:space="preserve"> </v>
          </cell>
        </row>
        <row r="320">
          <cell r="Y320" t="str">
            <v xml:space="preserve"> </v>
          </cell>
        </row>
        <row r="322">
          <cell r="N322" t="str">
            <v xml:space="preserve"> </v>
          </cell>
        </row>
        <row r="323">
          <cell r="N323" t="str">
            <v xml:space="preserve"> </v>
          </cell>
        </row>
        <row r="324">
          <cell r="N324" t="str">
            <v xml:space="preserve"> </v>
          </cell>
        </row>
        <row r="330">
          <cell r="E330" t="str">
            <v xml:space="preserve"> </v>
          </cell>
        </row>
        <row r="331">
          <cell r="E331" t="str">
            <v xml:space="preserve"> </v>
          </cell>
        </row>
        <row r="332">
          <cell r="E332" t="str">
            <v xml:space="preserve"> </v>
          </cell>
        </row>
        <row r="352">
          <cell r="B352" t="str">
            <v>下水道事業全体の最適化、経費削減、効率化のため、町内に１か所ある農業集落排水施設を廃止し、下水道事業（特定環境保全公共下水道）北条処理区へ接続統合する予定で、現在設計を終え、R5から接続工事に入る予定。</v>
          </cell>
        </row>
        <row r="381">
          <cell r="N381" t="str">
            <v>●</v>
          </cell>
        </row>
        <row r="383">
          <cell r="Y383" t="str">
            <v>●</v>
          </cell>
        </row>
        <row r="384">
          <cell r="Y384" t="str">
            <v xml:space="preserve"> </v>
          </cell>
        </row>
        <row r="386">
          <cell r="Y386" t="str">
            <v xml:space="preserve"> </v>
          </cell>
        </row>
        <row r="387">
          <cell r="Y387" t="str">
            <v xml:space="preserve"> </v>
          </cell>
        </row>
        <row r="388">
          <cell r="Y388" t="str">
            <v xml:space="preserve"> </v>
          </cell>
        </row>
        <row r="389">
          <cell r="Y389" t="str">
            <v xml:space="preserve"> </v>
          </cell>
        </row>
        <row r="390">
          <cell r="Y390" t="str">
            <v>●</v>
          </cell>
        </row>
        <row r="392">
          <cell r="N392" t="str">
            <v>●</v>
          </cell>
        </row>
        <row r="393">
          <cell r="N393" t="str">
            <v>●</v>
          </cell>
        </row>
        <row r="394">
          <cell r="N394" t="str">
            <v>●</v>
          </cell>
        </row>
        <row r="399">
          <cell r="B399" t="str">
            <v>令和</v>
          </cell>
          <cell r="E399">
            <v>7</v>
          </cell>
        </row>
        <row r="400">
          <cell r="E400">
            <v>4</v>
          </cell>
        </row>
        <row r="401">
          <cell r="E401">
            <v>1</v>
          </cell>
        </row>
        <row r="408">
          <cell r="E408">
            <v>0.6</v>
          </cell>
        </row>
        <row r="410">
          <cell r="B410" t="str">
            <v>①建設費　　　　　年29千円増
②維持管理費　　年▲645千円減
　　　計　　　　　 　年▲616千円減</v>
          </cell>
        </row>
        <row r="507">
          <cell r="B507" t="str">
            <v>終末処理場２か所の維持管理業務について、包括的民間委託を実施した。
薬剤費や電気料金等のユーティリティ費に係る部分も含めて委託したことにより、効率的な管理運営ができ、職員の事務負担が軽減された。</v>
          </cell>
        </row>
        <row r="513">
          <cell r="B513" t="str">
            <v>運転管理業務、ユーティリティ費、保険費の削減</v>
          </cell>
        </row>
        <row r="519">
          <cell r="B519" t="str">
            <v>平成</v>
          </cell>
          <cell r="E519">
            <v>22</v>
          </cell>
        </row>
        <row r="520">
          <cell r="E520">
            <v>4</v>
          </cell>
        </row>
        <row r="521">
          <cell r="E521">
            <v>1</v>
          </cell>
        </row>
        <row r="524">
          <cell r="E524">
            <v>0.7</v>
          </cell>
        </row>
        <row r="526">
          <cell r="B526" t="str">
            <v>維持管理費　　　年▲670千円</v>
          </cell>
        </row>
        <row r="543">
          <cell r="E543" t="str">
            <v xml:space="preserve"> </v>
          </cell>
        </row>
        <row r="544">
          <cell r="E544" t="str">
            <v xml:space="preserve"> </v>
          </cell>
        </row>
        <row r="545">
          <cell r="E545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下水道事業</v>
          </cell>
          <cell r="W18" t="str">
            <v>特定地域排水処理施設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抜本的な改革についての方向性の検討は行っているものの、事業規模が小さく、人員が少ない等の理由から、現状は今の経営体制・手法を維持するという結論であるため。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下水道事業</v>
          </cell>
          <cell r="W18" t="str">
            <v>農業集落排水施設</v>
          </cell>
        </row>
        <row r="49">
          <cell r="R49" t="str">
            <v>●</v>
          </cell>
          <cell r="AA49" t="str">
            <v>●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98">
          <cell r="B98" t="str">
            <v>下水道事業全体の最適化、経費削減、効率化のため、町内に１か所ある農業集落排水施設を廃止し、下水道事業（特定環境保全公共下水道）北条処理区へ接続統合する予定で、現在設計を終え、R5から接続工事に入る予定。</v>
          </cell>
        </row>
        <row r="104">
          <cell r="G104" t="str">
            <v>●</v>
          </cell>
          <cell r="S104" t="str">
            <v>令和</v>
          </cell>
          <cell r="V104">
            <v>7</v>
          </cell>
        </row>
        <row r="105">
          <cell r="G105" t="str">
            <v xml:space="preserve"> </v>
          </cell>
          <cell r="V105">
            <v>4</v>
          </cell>
        </row>
        <row r="106">
          <cell r="V106">
            <v>1</v>
          </cell>
        </row>
        <row r="110">
          <cell r="O110" t="str">
            <v xml:space="preserve"> </v>
          </cell>
          <cell r="AG110" t="str">
            <v>●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  <row r="116">
          <cell r="E116">
            <v>0.6</v>
          </cell>
        </row>
        <row r="118">
          <cell r="B118" t="str">
            <v>①建設費　　　　年29千円増
②維持管理費　年▲645千円
　　　　　計　　　 年▲616千円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水道事業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既に水源地の売却や維持管理費の縮減等、効率的な運営に取り組んでおり、現行で健全な経営が出来ているため。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電気事業</v>
          </cell>
          <cell r="W18" t="str">
            <v>―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　再生可能エネルギーによる発電事業は、地球温暖化対策に有益であり、また、FIT期間中は収益が確保できる見込みのため、現行の経営体制・手法を継続する。
　なお、電気事業は民間代替性が高い事業であるが、本町の風況での風力発電事業は、課税事業者が納税しながら利益を得ることが困難であることから、町が公営事業として実施している。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北栄町</v>
          </cell>
        </row>
        <row r="18">
          <cell r="F18" t="str">
            <v>観光施設事業</v>
          </cell>
          <cell r="W18" t="str">
            <v>その他観光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当施設では漫画「名探偵コナン」という作品を扱っている関係上、現在、版権元からは町直営で運営することを許可されている。しかし、民間活用については、著作権使用に係る条件がより厳しくなるため、運営自体を民間委託することは現時点では難しい。以上の理由のとおり、抜本的な改革の方向性の検討を行ったものの、現行の体制が望ましいとの結論に至ったため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0FBB-327D-4588-842F-D182D7D7A52F}">
  <dimension ref="A1:BS55"/>
  <sheetViews>
    <sheetView tabSelected="1" zoomScale="55" zoomScaleNormal="55" workbookViewId="0">
      <selection activeCell="CW47" sqref="CW47"/>
    </sheetView>
  </sheetViews>
  <sheetFormatPr defaultColWidth="2.875" defaultRowHeight="12.6" customHeight="1"/>
  <cols>
    <col min="1" max="25" width="2.5" style="271" customWidth="1"/>
    <col min="26" max="26" width="2.125" style="271" customWidth="1"/>
    <col min="27" max="27" width="2.5" style="271" hidden="1" customWidth="1"/>
    <col min="28" max="28" width="4.625" style="271" customWidth="1"/>
    <col min="29" max="34" width="2.5" style="271" customWidth="1"/>
    <col min="35" max="35" width="0.125" style="271" customWidth="1"/>
    <col min="36" max="36" width="4.5" style="271" customWidth="1"/>
    <col min="37" max="37" width="4.625" style="271" customWidth="1"/>
    <col min="38" max="71" width="2.5" style="271" customWidth="1"/>
    <col min="72" max="16384" width="2.875" style="27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106" t="str">
        <f>IF(COUNTIF([8]回答表!K16,"*")&gt;0,[8]回答表!K16,"")</f>
        <v>北栄町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07" t="str">
        <f>IF(COUNTIF([8]回答表!F18,"*")&gt;0,[8]回答表!F18,"")</f>
        <v>観光施設事業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tr">
        <f>IF(COUNTIF([8]回答表!W18,"*")&gt;0,[8]回答表!W18,"")</f>
        <v>その他観光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106" t="str">
        <f>IF(COUNTIF([8]回答表!F20,"*")&gt;0,[8]回答表!F20,"")</f>
        <v/>
      </c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71" ht="15.6" customHeight="1"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7"/>
      <c r="BS17" s="110"/>
    </row>
    <row r="18" spans="1:71" ht="15.6" customHeight="1">
      <c r="C18" s="275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90"/>
      <c r="BS18" s="110"/>
    </row>
    <row r="19" spans="1:71" ht="15.6" customHeight="1">
      <c r="C19" s="275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90"/>
      <c r="BS19" s="110"/>
    </row>
    <row r="20" spans="1:71" ht="13.35" customHeight="1">
      <c r="C20" s="275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90"/>
      <c r="BS20" s="128"/>
    </row>
    <row r="21" spans="1:71" ht="13.35" customHeight="1">
      <c r="C21" s="275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90"/>
      <c r="BS21" s="128"/>
    </row>
    <row r="22" spans="1:71" ht="13.35" customHeight="1">
      <c r="C22" s="275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90"/>
      <c r="BS22" s="128"/>
    </row>
    <row r="23" spans="1:71" ht="31.35" customHeight="1">
      <c r="C23" s="275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90"/>
      <c r="BS23" s="128"/>
    </row>
    <row r="24" spans="1:71" ht="15.6" customHeight="1">
      <c r="C24" s="275"/>
      <c r="D24" s="151" t="str">
        <f>IF([8]回答表!R49="●","●","")</f>
        <v/>
      </c>
      <c r="E24" s="152"/>
      <c r="F24" s="152"/>
      <c r="G24" s="152"/>
      <c r="H24" s="152"/>
      <c r="I24" s="152"/>
      <c r="J24" s="153"/>
      <c r="K24" s="151" t="str">
        <f>IF([8]回答表!R50="●","●","")</f>
        <v/>
      </c>
      <c r="L24" s="152"/>
      <c r="M24" s="152"/>
      <c r="N24" s="152"/>
      <c r="O24" s="152"/>
      <c r="P24" s="152"/>
      <c r="Q24" s="153"/>
      <c r="R24" s="151" t="str">
        <f>IF([8]回答表!R51="●","●","")</f>
        <v/>
      </c>
      <c r="S24" s="152"/>
      <c r="T24" s="152"/>
      <c r="U24" s="152"/>
      <c r="V24" s="152"/>
      <c r="W24" s="152"/>
      <c r="X24" s="153"/>
      <c r="Y24" s="151" t="str">
        <f>IF([8]回答表!R52="●","●","")</f>
        <v/>
      </c>
      <c r="Z24" s="152"/>
      <c r="AA24" s="152"/>
      <c r="AB24" s="152"/>
      <c r="AC24" s="152"/>
      <c r="AD24" s="152"/>
      <c r="AE24" s="153"/>
      <c r="AF24" s="154" t="str">
        <f>IF([8]回答表!R53="●","●","")</f>
        <v/>
      </c>
      <c r="AG24" s="155"/>
      <c r="AH24" s="155"/>
      <c r="AI24" s="155"/>
      <c r="AJ24" s="155"/>
      <c r="AK24" s="155"/>
      <c r="AL24" s="156"/>
      <c r="AM24" s="154" t="str">
        <f>IF([8]回答表!R54="●","●","")</f>
        <v/>
      </c>
      <c r="AN24" s="155"/>
      <c r="AO24" s="155"/>
      <c r="AP24" s="155"/>
      <c r="AQ24" s="155"/>
      <c r="AR24" s="155"/>
      <c r="AS24" s="156"/>
      <c r="AT24" s="154" t="str">
        <f>IF([8]回答表!R55="●","●","")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IF([8]回答表!R56="●","●","")</f>
        <v>●</v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90"/>
      <c r="BS24" s="128"/>
    </row>
    <row r="25" spans="1:71" ht="15.6" customHeight="1">
      <c r="C25" s="275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90"/>
      <c r="BS25" s="128"/>
    </row>
    <row r="26" spans="1:71" ht="15.6" customHeight="1">
      <c r="C26" s="275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90"/>
      <c r="BS26" s="128"/>
    </row>
    <row r="27" spans="1:71" ht="15.6" customHeight="1"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91"/>
      <c r="BL27" s="292"/>
      <c r="BS27" s="128"/>
    </row>
    <row r="28" spans="1:71" ht="15.6" customHeight="1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</row>
    <row r="29" spans="1:71" ht="15.6" customHeight="1"/>
    <row r="30" spans="1:71" ht="15.6" customHeight="1"/>
    <row r="31" spans="1:71" ht="15.6" customHeight="1"/>
    <row r="32" spans="1:71" ht="21.95" customHeight="1">
      <c r="C32" s="83" t="s">
        <v>35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</row>
    <row r="33" spans="3:70" ht="21.95" customHeight="1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3:70" ht="21.95" customHeight="1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3:70" ht="15.6" customHeight="1">
      <c r="C35" s="265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67"/>
    </row>
    <row r="36" spans="3:70" ht="18.95" customHeight="1">
      <c r="C36" s="268"/>
      <c r="D36" s="84" t="str">
        <f>IF([8]回答表!R56="●",[8]回答表!B651,"")</f>
        <v>当施設では漫画「名探偵コナン」という作品を扱っている関係上、現在、版権元からは町直営で運営することを許可されている。しかし、民間活用については、著作権使用に係る条件がより厳しくなるため、運営自体を民間委託することは現時点では難しい。以上の理由のとおり、抜本的な改革の方向性の検討を行ったものの、現行の体制が望ましいとの結論に至ったため。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6"/>
      <c r="BR36" s="269"/>
    </row>
    <row r="37" spans="3:70" ht="23.45" customHeight="1">
      <c r="C37" s="268"/>
      <c r="D37" s="87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88"/>
      <c r="BR37" s="269"/>
    </row>
    <row r="38" spans="3:70" ht="23.45" customHeight="1">
      <c r="C38" s="268"/>
      <c r="D38" s="87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88"/>
      <c r="BR38" s="269"/>
    </row>
    <row r="39" spans="3:70" ht="23.45" customHeight="1">
      <c r="C39" s="268"/>
      <c r="D39" s="87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88"/>
      <c r="BR39" s="269"/>
    </row>
    <row r="40" spans="3:70" ht="23.45" customHeight="1">
      <c r="C40" s="268"/>
      <c r="D40" s="87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88"/>
      <c r="BR40" s="269"/>
    </row>
    <row r="41" spans="3:70" ht="23.45" customHeight="1">
      <c r="C41" s="268"/>
      <c r="D41" s="87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88"/>
      <c r="BR41" s="269"/>
    </row>
    <row r="42" spans="3:70" ht="23.45" customHeight="1">
      <c r="C42" s="268"/>
      <c r="D42" s="87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88"/>
      <c r="BR42" s="269"/>
    </row>
    <row r="43" spans="3:70" ht="23.45" customHeight="1">
      <c r="C43" s="268"/>
      <c r="D43" s="87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88"/>
      <c r="BR43" s="269"/>
    </row>
    <row r="44" spans="3:70" ht="23.45" customHeight="1">
      <c r="C44" s="268"/>
      <c r="D44" s="87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88"/>
      <c r="BR44" s="269"/>
    </row>
    <row r="45" spans="3:70" ht="23.45" customHeight="1">
      <c r="C45" s="268"/>
      <c r="D45" s="87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88"/>
      <c r="BR45" s="269"/>
    </row>
    <row r="46" spans="3:70" ht="23.45" customHeight="1">
      <c r="C46" s="268"/>
      <c r="D46" s="87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88"/>
      <c r="BR46" s="269"/>
    </row>
    <row r="47" spans="3:70" ht="23.45" customHeight="1">
      <c r="C47" s="268"/>
      <c r="D47" s="87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88"/>
      <c r="BR47" s="269"/>
    </row>
    <row r="48" spans="3:70" ht="23.45" customHeight="1">
      <c r="C48" s="268"/>
      <c r="D48" s="87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88"/>
      <c r="BR48" s="269"/>
    </row>
    <row r="49" spans="3:70" ht="23.45" customHeight="1">
      <c r="C49" s="268"/>
      <c r="D49" s="87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88"/>
      <c r="BR49" s="269"/>
    </row>
    <row r="50" spans="3:70" ht="23.45" customHeight="1">
      <c r="C50" s="268"/>
      <c r="D50" s="87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88"/>
      <c r="BR50" s="269"/>
    </row>
    <row r="51" spans="3:70" ht="23.45" customHeight="1">
      <c r="C51" s="268"/>
      <c r="D51" s="87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88"/>
      <c r="BR51" s="269"/>
    </row>
    <row r="52" spans="3:70" ht="23.45" customHeight="1">
      <c r="C52" s="268"/>
      <c r="D52" s="87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88"/>
      <c r="BR52" s="269"/>
    </row>
    <row r="53" spans="3:70" ht="23.45" customHeight="1">
      <c r="C53" s="268"/>
      <c r="D53" s="87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88"/>
      <c r="BR53" s="269"/>
    </row>
    <row r="54" spans="3:70" ht="23.45" customHeight="1">
      <c r="C54" s="268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286"/>
    </row>
    <row r="55" spans="3:70" ht="12.6" customHeight="1">
      <c r="C55" s="295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4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2D2F-52F3-4DD9-9254-1B0B469CF2E7}">
  <dimension ref="A1:BS55"/>
  <sheetViews>
    <sheetView zoomScale="55" zoomScaleNormal="55" workbookViewId="0">
      <selection activeCell="CV51" sqref="CV51"/>
    </sheetView>
  </sheetViews>
  <sheetFormatPr defaultColWidth="2.875" defaultRowHeight="12.6" customHeight="1"/>
  <cols>
    <col min="1" max="25" width="2.5" style="271" customWidth="1"/>
    <col min="26" max="26" width="2.125" style="271" customWidth="1"/>
    <col min="27" max="27" width="2.5" style="271" hidden="1" customWidth="1"/>
    <col min="28" max="28" width="4.625" style="271" customWidth="1"/>
    <col min="29" max="34" width="2.5" style="271" customWidth="1"/>
    <col min="35" max="35" width="0.125" style="271" customWidth="1"/>
    <col min="36" max="36" width="4.5" style="271" customWidth="1"/>
    <col min="37" max="37" width="4.625" style="271" customWidth="1"/>
    <col min="38" max="71" width="2.5" style="271" customWidth="1"/>
    <col min="72" max="16384" width="2.875" style="27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106" t="str">
        <f>IF(COUNTIF([7]回答表!K16,"*")&gt;0,[7]回答表!K16,"")</f>
        <v>北栄町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07" t="str">
        <f>IF(COUNTIF([7]回答表!F18,"*")&gt;0,[7]回答表!F18,"")</f>
        <v>電気事業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tr">
        <f>IF(COUNTIF([7]回答表!W18,"*")&gt;0,[7]回答表!W18,"")</f>
        <v>―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106" t="str">
        <f>IF(COUNTIF([7]回答表!F20,"*")&gt;0,[7]回答表!F20,"")</f>
        <v/>
      </c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71" ht="15.6" customHeight="1"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7"/>
      <c r="BS17" s="110"/>
    </row>
    <row r="18" spans="1:71" ht="15.6" customHeight="1">
      <c r="C18" s="275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90"/>
      <c r="BS18" s="110"/>
    </row>
    <row r="19" spans="1:71" ht="15.6" customHeight="1">
      <c r="C19" s="275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90"/>
      <c r="BS19" s="110"/>
    </row>
    <row r="20" spans="1:71" ht="13.35" customHeight="1">
      <c r="C20" s="275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90"/>
      <c r="BS20" s="128"/>
    </row>
    <row r="21" spans="1:71" ht="13.35" customHeight="1">
      <c r="C21" s="275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90"/>
      <c r="BS21" s="128"/>
    </row>
    <row r="22" spans="1:71" ht="13.35" customHeight="1">
      <c r="C22" s="275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90"/>
      <c r="BS22" s="128"/>
    </row>
    <row r="23" spans="1:71" ht="31.35" customHeight="1">
      <c r="C23" s="275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90"/>
      <c r="BS23" s="128"/>
    </row>
    <row r="24" spans="1:71" ht="15.6" customHeight="1">
      <c r="C24" s="275"/>
      <c r="D24" s="151" t="str">
        <f>IF([7]回答表!R49="●","●","")</f>
        <v/>
      </c>
      <c r="E24" s="152"/>
      <c r="F24" s="152"/>
      <c r="G24" s="152"/>
      <c r="H24" s="152"/>
      <c r="I24" s="152"/>
      <c r="J24" s="153"/>
      <c r="K24" s="151" t="str">
        <f>IF([7]回答表!R50="●","●","")</f>
        <v/>
      </c>
      <c r="L24" s="152"/>
      <c r="M24" s="152"/>
      <c r="N24" s="152"/>
      <c r="O24" s="152"/>
      <c r="P24" s="152"/>
      <c r="Q24" s="153"/>
      <c r="R24" s="151" t="str">
        <f>IF([7]回答表!R51="●","●","")</f>
        <v/>
      </c>
      <c r="S24" s="152"/>
      <c r="T24" s="152"/>
      <c r="U24" s="152"/>
      <c r="V24" s="152"/>
      <c r="W24" s="152"/>
      <c r="X24" s="153"/>
      <c r="Y24" s="151" t="str">
        <f>IF([7]回答表!R52="●","●","")</f>
        <v/>
      </c>
      <c r="Z24" s="152"/>
      <c r="AA24" s="152"/>
      <c r="AB24" s="152"/>
      <c r="AC24" s="152"/>
      <c r="AD24" s="152"/>
      <c r="AE24" s="153"/>
      <c r="AF24" s="154" t="str">
        <f>IF([7]回答表!R53="●","●","")</f>
        <v/>
      </c>
      <c r="AG24" s="155"/>
      <c r="AH24" s="155"/>
      <c r="AI24" s="155"/>
      <c r="AJ24" s="155"/>
      <c r="AK24" s="155"/>
      <c r="AL24" s="156"/>
      <c r="AM24" s="154" t="str">
        <f>IF([7]回答表!R54="●","●","")</f>
        <v/>
      </c>
      <c r="AN24" s="155"/>
      <c r="AO24" s="155"/>
      <c r="AP24" s="155"/>
      <c r="AQ24" s="155"/>
      <c r="AR24" s="155"/>
      <c r="AS24" s="156"/>
      <c r="AT24" s="154" t="str">
        <f>IF([7]回答表!R55="●","●","")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IF([7]回答表!R56="●","●","")</f>
        <v>●</v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90"/>
      <c r="BS24" s="128"/>
    </row>
    <row r="25" spans="1:71" ht="15.6" customHeight="1">
      <c r="C25" s="275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90"/>
      <c r="BS25" s="128"/>
    </row>
    <row r="26" spans="1:71" ht="15.6" customHeight="1">
      <c r="C26" s="275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90"/>
      <c r="BS26" s="128"/>
    </row>
    <row r="27" spans="1:71" ht="15.6" customHeight="1"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91"/>
      <c r="BL27" s="292"/>
      <c r="BS27" s="128"/>
    </row>
    <row r="28" spans="1:71" ht="15.6" customHeight="1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</row>
    <row r="29" spans="1:71" ht="15.6" customHeight="1"/>
    <row r="30" spans="1:71" ht="15.6" customHeight="1"/>
    <row r="31" spans="1:71" ht="15.6" customHeight="1"/>
    <row r="32" spans="1:71" ht="21.95" customHeight="1">
      <c r="C32" s="83" t="s">
        <v>35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</row>
    <row r="33" spans="3:70" ht="21.95" customHeight="1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3:70" ht="21.95" customHeight="1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3:70" ht="15.6" customHeight="1">
      <c r="C35" s="265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67"/>
    </row>
    <row r="36" spans="3:70" ht="18.95" customHeight="1">
      <c r="C36" s="268"/>
      <c r="D36" s="84" t="str">
        <f>IF([7]回答表!R56="●",[7]回答表!B651,"")</f>
        <v>　再生可能エネルギーによる発電事業は、地球温暖化対策に有益であり、また、FIT期間中は収益が確保できる見込みのため、現行の経営体制・手法を継続する。
　なお、電気事業は民間代替性が高い事業であるが、本町の風況での風力発電事業は、課税事業者が納税しながら利益を得ることが困難であることから、町が公営事業として実施している。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6"/>
      <c r="BR36" s="269"/>
    </row>
    <row r="37" spans="3:70" ht="23.45" customHeight="1">
      <c r="C37" s="268"/>
      <c r="D37" s="87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88"/>
      <c r="BR37" s="269"/>
    </row>
    <row r="38" spans="3:70" ht="23.45" customHeight="1">
      <c r="C38" s="268"/>
      <c r="D38" s="87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88"/>
      <c r="BR38" s="269"/>
    </row>
    <row r="39" spans="3:70" ht="23.45" customHeight="1">
      <c r="C39" s="268"/>
      <c r="D39" s="87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88"/>
      <c r="BR39" s="269"/>
    </row>
    <row r="40" spans="3:70" ht="23.45" customHeight="1">
      <c r="C40" s="268"/>
      <c r="D40" s="87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88"/>
      <c r="BR40" s="269"/>
    </row>
    <row r="41" spans="3:70" ht="23.45" customHeight="1">
      <c r="C41" s="268"/>
      <c r="D41" s="87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88"/>
      <c r="BR41" s="269"/>
    </row>
    <row r="42" spans="3:70" ht="23.45" customHeight="1">
      <c r="C42" s="268"/>
      <c r="D42" s="87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88"/>
      <c r="BR42" s="269"/>
    </row>
    <row r="43" spans="3:70" ht="23.45" customHeight="1">
      <c r="C43" s="268"/>
      <c r="D43" s="87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88"/>
      <c r="BR43" s="269"/>
    </row>
    <row r="44" spans="3:70" ht="23.45" customHeight="1">
      <c r="C44" s="268"/>
      <c r="D44" s="87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88"/>
      <c r="BR44" s="269"/>
    </row>
    <row r="45" spans="3:70" ht="23.45" customHeight="1">
      <c r="C45" s="268"/>
      <c r="D45" s="87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88"/>
      <c r="BR45" s="269"/>
    </row>
    <row r="46" spans="3:70" ht="23.45" customHeight="1">
      <c r="C46" s="268"/>
      <c r="D46" s="87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88"/>
      <c r="BR46" s="269"/>
    </row>
    <row r="47" spans="3:70" ht="23.45" customHeight="1">
      <c r="C47" s="268"/>
      <c r="D47" s="87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88"/>
      <c r="BR47" s="269"/>
    </row>
    <row r="48" spans="3:70" ht="23.45" customHeight="1">
      <c r="C48" s="268"/>
      <c r="D48" s="87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88"/>
      <c r="BR48" s="269"/>
    </row>
    <row r="49" spans="3:70" ht="23.45" customHeight="1">
      <c r="C49" s="268"/>
      <c r="D49" s="87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88"/>
      <c r="BR49" s="269"/>
    </row>
    <row r="50" spans="3:70" ht="23.45" customHeight="1">
      <c r="C50" s="268"/>
      <c r="D50" s="87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88"/>
      <c r="BR50" s="269"/>
    </row>
    <row r="51" spans="3:70" ht="23.45" customHeight="1">
      <c r="C51" s="268"/>
      <c r="D51" s="87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88"/>
      <c r="BR51" s="269"/>
    </row>
    <row r="52" spans="3:70" ht="23.45" customHeight="1">
      <c r="C52" s="268"/>
      <c r="D52" s="87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88"/>
      <c r="BR52" s="269"/>
    </row>
    <row r="53" spans="3:70" ht="23.45" customHeight="1">
      <c r="C53" s="268"/>
      <c r="D53" s="87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88"/>
      <c r="BR53" s="269"/>
    </row>
    <row r="54" spans="3:70" ht="23.45" customHeight="1">
      <c r="C54" s="268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286"/>
    </row>
    <row r="55" spans="3:70" ht="12.6" customHeight="1">
      <c r="C55" s="295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4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0BD4-1993-406F-9589-FEDE0C33E64B}">
  <dimension ref="C1:BS54"/>
  <sheetViews>
    <sheetView zoomScale="55" zoomScaleNormal="55" workbookViewId="0">
      <selection activeCell="CM47" sqref="CM47"/>
    </sheetView>
  </sheetViews>
  <sheetFormatPr defaultColWidth="2.875" defaultRowHeight="12.6" customHeight="1"/>
  <cols>
    <col min="1" max="25" width="2.5" style="271" customWidth="1"/>
    <col min="26" max="26" width="2.125" style="271" customWidth="1"/>
    <col min="27" max="27" width="2.5" style="271" hidden="1" customWidth="1"/>
    <col min="28" max="28" width="4.625" style="271" customWidth="1"/>
    <col min="29" max="34" width="2.5" style="271" customWidth="1"/>
    <col min="35" max="35" width="0.125" style="271" customWidth="1"/>
    <col min="36" max="36" width="4.5" style="271" customWidth="1"/>
    <col min="37" max="37" width="4.625" style="271" customWidth="1"/>
    <col min="38" max="71" width="2.5" style="271" customWidth="1"/>
    <col min="72" max="16384" width="2.875" style="27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106" t="str">
        <f>IF(COUNTIF([6]回答表!K16,"*")&gt;0,[6]回答表!K16,"")</f>
        <v>北栄町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07" t="str">
        <f>IF(COUNTIF([6]回答表!F18,"*")&gt;0,[6]回答表!F18,"")</f>
        <v>水道事業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tr">
        <f>IF(COUNTIF([6]回答表!W18,"*")&gt;0,[6]回答表!W18,"")</f>
        <v/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106" t="str">
        <f>IF(COUNTIF([6]回答表!F20,"*")&gt;0,[6]回答表!F20,"")</f>
        <v/>
      </c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3:71" ht="15.6" customHeight="1"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7"/>
      <c r="BS17" s="110"/>
    </row>
    <row r="18" spans="3:71" ht="15.6" customHeight="1">
      <c r="C18" s="275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90"/>
      <c r="BS18" s="110"/>
    </row>
    <row r="19" spans="3:71" ht="15.6" customHeight="1">
      <c r="C19" s="275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90"/>
      <c r="BS19" s="110"/>
    </row>
    <row r="20" spans="3:71" ht="13.35" customHeight="1">
      <c r="C20" s="275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90"/>
      <c r="BS20" s="128"/>
    </row>
    <row r="21" spans="3:71" ht="13.35" customHeight="1">
      <c r="C21" s="275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90"/>
      <c r="BS21" s="128"/>
    </row>
    <row r="22" spans="3:71" ht="13.35" customHeight="1">
      <c r="C22" s="275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90"/>
      <c r="BS22" s="128"/>
    </row>
    <row r="23" spans="3:71" ht="31.35" customHeight="1">
      <c r="C23" s="275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90"/>
      <c r="BS23" s="128"/>
    </row>
    <row r="24" spans="3:71" ht="15.6" customHeight="1">
      <c r="C24" s="275"/>
      <c r="D24" s="151" t="str">
        <f>IF([6]回答表!R49="●","●","")</f>
        <v/>
      </c>
      <c r="E24" s="152"/>
      <c r="F24" s="152"/>
      <c r="G24" s="152"/>
      <c r="H24" s="152"/>
      <c r="I24" s="152"/>
      <c r="J24" s="153"/>
      <c r="K24" s="151" t="str">
        <f>IF([6]回答表!R50="●","●","")</f>
        <v/>
      </c>
      <c r="L24" s="152"/>
      <c r="M24" s="152"/>
      <c r="N24" s="152"/>
      <c r="O24" s="152"/>
      <c r="P24" s="152"/>
      <c r="Q24" s="153"/>
      <c r="R24" s="151" t="str">
        <f>IF([6]回答表!R51="●","●","")</f>
        <v/>
      </c>
      <c r="S24" s="152"/>
      <c r="T24" s="152"/>
      <c r="U24" s="152"/>
      <c r="V24" s="152"/>
      <c r="W24" s="152"/>
      <c r="X24" s="153"/>
      <c r="Y24" s="151" t="str">
        <f>IF([6]回答表!R52="●","●","")</f>
        <v/>
      </c>
      <c r="Z24" s="152"/>
      <c r="AA24" s="152"/>
      <c r="AB24" s="152"/>
      <c r="AC24" s="152"/>
      <c r="AD24" s="152"/>
      <c r="AE24" s="153"/>
      <c r="AF24" s="154" t="str">
        <f>IF([6]回答表!R53="●","●","")</f>
        <v/>
      </c>
      <c r="AG24" s="155"/>
      <c r="AH24" s="155"/>
      <c r="AI24" s="155"/>
      <c r="AJ24" s="155"/>
      <c r="AK24" s="155"/>
      <c r="AL24" s="156"/>
      <c r="AM24" s="154" t="str">
        <f>IF([6]回答表!R54="●","●","")</f>
        <v/>
      </c>
      <c r="AN24" s="155"/>
      <c r="AO24" s="155"/>
      <c r="AP24" s="155"/>
      <c r="AQ24" s="155"/>
      <c r="AR24" s="155"/>
      <c r="AS24" s="156"/>
      <c r="AT24" s="154" t="str">
        <f>IF([6]回答表!R55="●","●","")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IF([6]回答表!R56="●","●","")</f>
        <v>●</v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90"/>
      <c r="BS24" s="128"/>
    </row>
    <row r="25" spans="3:71" ht="15.6" customHeight="1">
      <c r="C25" s="275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90"/>
      <c r="BS25" s="128"/>
    </row>
    <row r="26" spans="3:71" ht="15.6" customHeight="1">
      <c r="C26" s="275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90"/>
      <c r="BS26" s="128"/>
    </row>
    <row r="27" spans="3:71" ht="15.6" customHeight="1"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91"/>
      <c r="BL27" s="292"/>
      <c r="BS27" s="128"/>
    </row>
    <row r="28" spans="3:71" ht="15.6" customHeight="1"/>
    <row r="29" spans="3:71" ht="15.6" customHeight="1"/>
    <row r="30" spans="3:71" ht="15.6" customHeight="1"/>
    <row r="31" spans="3:71" ht="21.95" customHeight="1">
      <c r="C31" s="83" t="s">
        <v>35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3:71" ht="21.95" customHeight="1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</row>
    <row r="33" spans="3:70" ht="21.95" customHeight="1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3:70" ht="15.6" customHeight="1">
      <c r="C34" s="265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67"/>
    </row>
    <row r="35" spans="3:70" ht="18.95" customHeight="1">
      <c r="C35" s="268"/>
      <c r="D35" s="84" t="str">
        <f>IF([6]回答表!R56="●",[6]回答表!B651,"")</f>
        <v>既に水源地の売却や維持管理費の縮減等、効率的な運営に取り組んでおり、現行で健全な経営が出来ているため。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6"/>
      <c r="BR35" s="269"/>
    </row>
    <row r="36" spans="3:70" ht="23.45" customHeight="1">
      <c r="C36" s="268"/>
      <c r="D36" s="87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88"/>
      <c r="BR36" s="269"/>
    </row>
    <row r="37" spans="3:70" ht="23.45" customHeight="1">
      <c r="C37" s="268"/>
      <c r="D37" s="87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88"/>
      <c r="BR37" s="269"/>
    </row>
    <row r="38" spans="3:70" ht="23.45" customHeight="1">
      <c r="C38" s="268"/>
      <c r="D38" s="87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88"/>
      <c r="BR38" s="269"/>
    </row>
    <row r="39" spans="3:70" ht="23.45" customHeight="1">
      <c r="C39" s="268"/>
      <c r="D39" s="87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88"/>
      <c r="BR39" s="269"/>
    </row>
    <row r="40" spans="3:70" ht="23.45" customHeight="1">
      <c r="C40" s="268"/>
      <c r="D40" s="87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88"/>
      <c r="BR40" s="269"/>
    </row>
    <row r="41" spans="3:70" ht="23.45" customHeight="1">
      <c r="C41" s="268"/>
      <c r="D41" s="87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88"/>
      <c r="BR41" s="269"/>
    </row>
    <row r="42" spans="3:70" ht="23.45" customHeight="1">
      <c r="C42" s="268"/>
      <c r="D42" s="87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88"/>
      <c r="BR42" s="269"/>
    </row>
    <row r="43" spans="3:70" ht="23.45" customHeight="1">
      <c r="C43" s="268"/>
      <c r="D43" s="87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88"/>
      <c r="BR43" s="269"/>
    </row>
    <row r="44" spans="3:70" ht="23.45" customHeight="1">
      <c r="C44" s="268"/>
      <c r="D44" s="87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88"/>
      <c r="BR44" s="269"/>
    </row>
    <row r="45" spans="3:70" ht="23.45" customHeight="1">
      <c r="C45" s="268"/>
      <c r="D45" s="87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88"/>
      <c r="BR45" s="269"/>
    </row>
    <row r="46" spans="3:70" ht="23.45" customHeight="1">
      <c r="C46" s="268"/>
      <c r="D46" s="87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88"/>
      <c r="BR46" s="269"/>
    </row>
    <row r="47" spans="3:70" ht="23.45" customHeight="1">
      <c r="C47" s="268"/>
      <c r="D47" s="87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88"/>
      <c r="BR47" s="269"/>
    </row>
    <row r="48" spans="3:70" ht="23.45" customHeight="1">
      <c r="C48" s="268"/>
      <c r="D48" s="87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88"/>
      <c r="BR48" s="269"/>
    </row>
    <row r="49" spans="3:70" ht="23.45" customHeight="1">
      <c r="C49" s="268"/>
      <c r="D49" s="87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88"/>
      <c r="BR49" s="269"/>
    </row>
    <row r="50" spans="3:70" ht="23.45" customHeight="1">
      <c r="C50" s="268"/>
      <c r="D50" s="87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88"/>
      <c r="BR50" s="269"/>
    </row>
    <row r="51" spans="3:70" ht="23.45" customHeight="1">
      <c r="C51" s="268"/>
      <c r="D51" s="87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88"/>
      <c r="BR51" s="269"/>
    </row>
    <row r="52" spans="3:70" ht="23.45" customHeight="1">
      <c r="C52" s="268"/>
      <c r="D52" s="87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88"/>
      <c r="BR52" s="269"/>
    </row>
    <row r="53" spans="3:70" ht="23.45" customHeight="1">
      <c r="C53" s="268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286"/>
    </row>
    <row r="54" spans="3:70" ht="12.6" customHeight="1">
      <c r="C54" s="295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4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N102"/>
  <sheetViews>
    <sheetView showZeros="0" view="pageBreakPreview" topLeftCell="A10" zoomScale="55" zoomScaleNormal="55" zoomScaleSheetLayoutView="55" workbookViewId="0">
      <selection activeCell="CF16" sqref="CF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36" t="s">
        <v>62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 t="s">
        <v>63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">
        <v>64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36" t="s">
        <v>14</v>
      </c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4"/>
      <c r="AG12" s="44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3:71" ht="15.6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S17" s="110"/>
    </row>
    <row r="18" spans="3:71" ht="15.6" customHeight="1">
      <c r="C18" s="9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8"/>
      <c r="BS18" s="110"/>
    </row>
    <row r="19" spans="3:71" ht="15.6" customHeight="1">
      <c r="C19" s="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8"/>
      <c r="BS19" s="110"/>
    </row>
    <row r="20" spans="3:71" ht="13.35" customHeight="1">
      <c r="C20" s="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8"/>
      <c r="BS20" s="128"/>
    </row>
    <row r="21" spans="3:71" ht="13.35" customHeight="1">
      <c r="C21" s="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8"/>
      <c r="BS21" s="128"/>
    </row>
    <row r="22" spans="3:71" ht="13.35" customHeight="1">
      <c r="C22" s="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8"/>
      <c r="BS22" s="128"/>
    </row>
    <row r="23" spans="3:71" ht="31.35" customHeight="1">
      <c r="C23" s="9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8"/>
      <c r="BS23" s="128"/>
    </row>
    <row r="24" spans="3:71" ht="15.6" customHeight="1">
      <c r="C24" s="9"/>
      <c r="D24" s="151" t="str">
        <f>IF([3]回答表!R49="●","●","")</f>
        <v/>
      </c>
      <c r="E24" s="152"/>
      <c r="F24" s="152"/>
      <c r="G24" s="152"/>
      <c r="H24" s="152"/>
      <c r="I24" s="152"/>
      <c r="J24" s="153"/>
      <c r="K24" s="151" t="str">
        <f>IF([3]回答表!R50="●","●","")</f>
        <v/>
      </c>
      <c r="L24" s="152"/>
      <c r="M24" s="152"/>
      <c r="N24" s="152"/>
      <c r="O24" s="152"/>
      <c r="P24" s="152"/>
      <c r="Q24" s="153"/>
      <c r="R24" s="151" t="str">
        <f>IF([3]回答表!R51="●","●","")</f>
        <v/>
      </c>
      <c r="S24" s="152"/>
      <c r="T24" s="152"/>
      <c r="U24" s="152"/>
      <c r="V24" s="152"/>
      <c r="W24" s="152"/>
      <c r="X24" s="153"/>
      <c r="Y24" s="151" t="str">
        <f>IF([3]回答表!R52="●","●","")</f>
        <v>●</v>
      </c>
      <c r="Z24" s="152"/>
      <c r="AA24" s="152"/>
      <c r="AB24" s="152"/>
      <c r="AC24" s="152"/>
      <c r="AD24" s="152"/>
      <c r="AE24" s="153"/>
      <c r="AF24" s="154" t="str">
        <f>IF([3]回答表!R53="●","●","")</f>
        <v/>
      </c>
      <c r="AG24" s="155"/>
      <c r="AH24" s="155"/>
      <c r="AI24" s="155"/>
      <c r="AJ24" s="155"/>
      <c r="AK24" s="155"/>
      <c r="AL24" s="156"/>
      <c r="AM24" s="154" t="str">
        <f>IF([3]回答表!R54="●","●","")</f>
        <v>●</v>
      </c>
      <c r="AN24" s="155"/>
      <c r="AO24" s="155"/>
      <c r="AP24" s="155"/>
      <c r="AQ24" s="155"/>
      <c r="AR24" s="155"/>
      <c r="AS24" s="156"/>
      <c r="AT24" s="154" t="str">
        <f>IF([3]回答表!R55="●","●","")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IF([3]回答表!R56="●","●","")</f>
        <v/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8"/>
      <c r="BS24" s="128"/>
    </row>
    <row r="25" spans="3:71" ht="15.6" customHeight="1">
      <c r="C25" s="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8"/>
      <c r="BS25" s="128"/>
    </row>
    <row r="26" spans="3:71" ht="15.6" customHeight="1">
      <c r="C26" s="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8"/>
      <c r="BS26" s="128"/>
    </row>
    <row r="27" spans="3:71" ht="15.6" customHeight="1"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29"/>
      <c r="BL27" s="30"/>
      <c r="BS27" s="128"/>
    </row>
    <row r="28" spans="3:71" ht="15.6" customHeight="1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3:71" ht="15.6" customHeight="1"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19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1"/>
    </row>
    <row r="30" spans="3:71" ht="15.6" customHeight="1">
      <c r="C30" s="2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40"/>
      <c r="Y30" s="140"/>
      <c r="Z30" s="140"/>
      <c r="AA30" s="166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68"/>
      <c r="AO30" s="173"/>
      <c r="AP30" s="174"/>
      <c r="AQ30" s="174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165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7"/>
      <c r="BO30" s="167"/>
      <c r="BP30" s="167"/>
      <c r="BQ30" s="168"/>
      <c r="BR30" s="23"/>
    </row>
    <row r="31" spans="3:71" ht="15.6" customHeight="1">
      <c r="C31" s="22"/>
      <c r="D31" s="58" t="s">
        <v>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162" t="s">
        <v>41</v>
      </c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4"/>
      <c r="BC31" s="165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7"/>
      <c r="BO31" s="167"/>
      <c r="BP31" s="167"/>
      <c r="BQ31" s="168"/>
      <c r="BR31" s="23"/>
    </row>
    <row r="32" spans="3:71" ht="15.6" customHeight="1">
      <c r="C32" s="22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169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1"/>
      <c r="BC32" s="165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7"/>
      <c r="BO32" s="167"/>
      <c r="BP32" s="167"/>
      <c r="BQ32" s="168"/>
      <c r="BR32" s="23"/>
    </row>
    <row r="33" spans="3:92" ht="15.6" customHeight="1">
      <c r="C33" s="2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40"/>
      <c r="Y33" s="140"/>
      <c r="Z33" s="140"/>
      <c r="AA33" s="166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68"/>
      <c r="AO33" s="173"/>
      <c r="AP33" s="174"/>
      <c r="AQ33" s="174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65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7"/>
      <c r="BO33" s="167"/>
      <c r="BP33" s="167"/>
      <c r="BQ33" s="168"/>
      <c r="BR33" s="23"/>
    </row>
    <row r="34" spans="3:92" ht="18.75">
      <c r="C34" s="2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6" t="s">
        <v>29</v>
      </c>
      <c r="V34" s="178"/>
      <c r="W34" s="177"/>
      <c r="X34" s="179"/>
      <c r="Y34" s="179"/>
      <c r="Z34" s="10"/>
      <c r="AA34" s="10"/>
      <c r="AB34" s="10"/>
      <c r="AC34" s="180"/>
      <c r="AD34" s="180"/>
      <c r="AE34" s="180"/>
      <c r="AF34" s="180"/>
      <c r="AG34" s="180"/>
      <c r="AH34" s="180"/>
      <c r="AI34" s="180"/>
      <c r="AJ34" s="180"/>
      <c r="AK34" s="177"/>
      <c r="AL34" s="177"/>
      <c r="AM34" s="176" t="s">
        <v>26</v>
      </c>
      <c r="AN34" s="172"/>
      <c r="AO34" s="172"/>
      <c r="AP34" s="172"/>
      <c r="AQ34" s="172"/>
      <c r="AR34" s="172"/>
      <c r="AS34" s="167"/>
      <c r="AT34" s="177"/>
      <c r="AU34" s="177"/>
      <c r="AV34" s="177"/>
      <c r="AW34" s="177"/>
      <c r="AX34" s="177"/>
      <c r="AY34" s="177"/>
      <c r="AZ34" s="177"/>
      <c r="BA34" s="177"/>
      <c r="BB34" s="177"/>
      <c r="BC34" s="180"/>
      <c r="BD34" s="167"/>
      <c r="BE34" s="167"/>
      <c r="BF34" s="181" t="s">
        <v>6</v>
      </c>
      <c r="BG34" s="11"/>
      <c r="BH34" s="11"/>
      <c r="BI34" s="11"/>
      <c r="BJ34" s="11"/>
      <c r="BK34" s="11"/>
      <c r="BL34" s="11"/>
      <c r="BM34" s="167"/>
      <c r="BN34" s="167"/>
      <c r="BO34" s="167"/>
      <c r="BP34" s="167"/>
      <c r="BQ34" s="168"/>
      <c r="BR34" s="23"/>
    </row>
    <row r="35" spans="3:92" ht="19.350000000000001" customHeight="1">
      <c r="C35" s="22"/>
      <c r="D35" s="228" t="s">
        <v>7</v>
      </c>
      <c r="E35" s="228"/>
      <c r="F35" s="228"/>
      <c r="G35" s="228"/>
      <c r="H35" s="228"/>
      <c r="I35" s="228"/>
      <c r="J35" s="228"/>
      <c r="K35" s="228"/>
      <c r="L35" s="228"/>
      <c r="M35" s="228"/>
      <c r="N35" s="182" t="str">
        <f>IF([3]回答表!F18="下水道事業",IF([3]回答表!X52="●","●",""),"")</f>
        <v/>
      </c>
      <c r="O35" s="183"/>
      <c r="P35" s="183"/>
      <c r="Q35" s="184"/>
      <c r="R35" s="172"/>
      <c r="S35" s="172"/>
      <c r="T35" s="172"/>
      <c r="U35" s="229" t="s">
        <v>42</v>
      </c>
      <c r="V35" s="230"/>
      <c r="W35" s="230"/>
      <c r="X35" s="230"/>
      <c r="Y35" s="230"/>
      <c r="Z35" s="230"/>
      <c r="AA35" s="230"/>
      <c r="AB35" s="230"/>
      <c r="AC35" s="22"/>
      <c r="AD35" s="140"/>
      <c r="AE35" s="140"/>
      <c r="AF35" s="140"/>
      <c r="AG35" s="140"/>
      <c r="AH35" s="140"/>
      <c r="AI35" s="140"/>
      <c r="AJ35" s="140"/>
      <c r="AK35" s="186"/>
      <c r="AL35" s="140"/>
      <c r="AM35" s="185" t="str">
        <f>IF([3]回答表!F18="下水道事業",IF([3]回答表!X52="●",[3]回答表!B282,IF([3]回答表!AA52="●",[3]回答表!B352,"")),"")</f>
        <v>下水道事業全体の最適化、経費削減、効率化のため、町内に１か所ある農業集落排水施設を廃止し、下水道事業（特定環境保全公共下水道）北条処理区へ接続統合する予定で、現在設計を終え、R5から接続工事に入る予定。</v>
      </c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5"/>
      <c r="BD35" s="166"/>
      <c r="BE35" s="166"/>
      <c r="BF35" s="188" t="str">
        <f>IF([3]回答表!F18="下水道事業",IF([3]回答表!X52="●",[3]回答表!B330,IF([3]回答表!AA52="●",[3]回答表!B399,"")),"")</f>
        <v>令和</v>
      </c>
      <c r="BG35" s="189"/>
      <c r="BH35" s="189"/>
      <c r="BI35" s="189"/>
      <c r="BJ35" s="188"/>
      <c r="BK35" s="189"/>
      <c r="BL35" s="189"/>
      <c r="BM35" s="189"/>
      <c r="BN35" s="188"/>
      <c r="BO35" s="189"/>
      <c r="BP35" s="189"/>
      <c r="BQ35" s="190"/>
      <c r="BR35" s="23"/>
    </row>
    <row r="36" spans="3:92" ht="19.350000000000001" customHeight="1">
      <c r="C36" s="22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194"/>
      <c r="O36" s="195"/>
      <c r="P36" s="195"/>
      <c r="Q36" s="196"/>
      <c r="R36" s="172"/>
      <c r="S36" s="172"/>
      <c r="T36" s="172"/>
      <c r="U36" s="232"/>
      <c r="V36" s="233"/>
      <c r="W36" s="233"/>
      <c r="X36" s="233"/>
      <c r="Y36" s="233"/>
      <c r="Z36" s="233"/>
      <c r="AA36" s="233"/>
      <c r="AB36" s="233"/>
      <c r="AC36" s="22"/>
      <c r="AD36" s="140"/>
      <c r="AE36" s="140"/>
      <c r="AF36" s="140"/>
      <c r="AG36" s="140"/>
      <c r="AH36" s="140"/>
      <c r="AI36" s="140"/>
      <c r="AJ36" s="140"/>
      <c r="AK36" s="186"/>
      <c r="AL36" s="140"/>
      <c r="AM36" s="66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67"/>
      <c r="BD36" s="166"/>
      <c r="BE36" s="166"/>
      <c r="BF36" s="198"/>
      <c r="BG36" s="199"/>
      <c r="BH36" s="199"/>
      <c r="BI36" s="199"/>
      <c r="BJ36" s="198"/>
      <c r="BK36" s="199"/>
      <c r="BL36" s="199"/>
      <c r="BM36" s="199"/>
      <c r="BN36" s="198"/>
      <c r="BO36" s="199"/>
      <c r="BP36" s="199"/>
      <c r="BQ36" s="200"/>
      <c r="BR36" s="23"/>
    </row>
    <row r="37" spans="3:92" ht="15.6" customHeight="1">
      <c r="C37" s="22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194"/>
      <c r="O37" s="195"/>
      <c r="P37" s="195"/>
      <c r="Q37" s="196"/>
      <c r="R37" s="172"/>
      <c r="S37" s="172"/>
      <c r="T37" s="172"/>
      <c r="U37" s="154" t="str">
        <f>IF([3]回答表!F18="下水道事業",IF([3]回答表!X52="●",[3]回答表!N311,IF([3]回答表!AA52="●",[3]回答表!N381,"")),"")</f>
        <v>●</v>
      </c>
      <c r="V37" s="155"/>
      <c r="W37" s="155"/>
      <c r="X37" s="155"/>
      <c r="Y37" s="155"/>
      <c r="Z37" s="155"/>
      <c r="AA37" s="155"/>
      <c r="AB37" s="156"/>
      <c r="AC37" s="140"/>
      <c r="AD37" s="140"/>
      <c r="AE37" s="140"/>
      <c r="AF37" s="140"/>
      <c r="AG37" s="140"/>
      <c r="AH37" s="140"/>
      <c r="AI37" s="140"/>
      <c r="AJ37" s="140"/>
      <c r="AK37" s="186"/>
      <c r="AL37" s="140"/>
      <c r="AM37" s="66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67"/>
      <c r="BD37" s="166"/>
      <c r="BE37" s="166"/>
      <c r="BF37" s="198"/>
      <c r="BG37" s="199"/>
      <c r="BH37" s="199"/>
      <c r="BI37" s="199"/>
      <c r="BJ37" s="198"/>
      <c r="BK37" s="199"/>
      <c r="BL37" s="199"/>
      <c r="BM37" s="199"/>
      <c r="BN37" s="198"/>
      <c r="BO37" s="199"/>
      <c r="BP37" s="199"/>
      <c r="BQ37" s="200"/>
      <c r="BR37" s="23"/>
    </row>
    <row r="38" spans="3:92" ht="15.6" customHeight="1">
      <c r="C38" s="22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01"/>
      <c r="O38" s="202"/>
      <c r="P38" s="202"/>
      <c r="Q38" s="203"/>
      <c r="R38" s="172"/>
      <c r="S38" s="172"/>
      <c r="T38" s="172"/>
      <c r="U38" s="151"/>
      <c r="V38" s="152"/>
      <c r="W38" s="152"/>
      <c r="X38" s="152"/>
      <c r="Y38" s="152"/>
      <c r="Z38" s="152"/>
      <c r="AA38" s="152"/>
      <c r="AB38" s="153"/>
      <c r="AC38" s="166"/>
      <c r="AD38" s="166"/>
      <c r="AE38" s="166"/>
      <c r="AF38" s="166"/>
      <c r="AG38" s="166"/>
      <c r="AH38" s="166"/>
      <c r="AI38" s="166"/>
      <c r="AJ38" s="167"/>
      <c r="AK38" s="186"/>
      <c r="AL38" s="140"/>
      <c r="AM38" s="66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67"/>
      <c r="BD38" s="166"/>
      <c r="BE38" s="166"/>
      <c r="BF38" s="198">
        <f>IF([3]回答表!F18="下水道事業",IF([3]回答表!X52="●",[3]回答表!E330,IF([3]回答表!AA52="●",[3]回答表!E399,"")),"")</f>
        <v>7</v>
      </c>
      <c r="BG38" s="199"/>
      <c r="BH38" s="199"/>
      <c r="BI38" s="199"/>
      <c r="BJ38" s="198">
        <f>IF([3]回答表!F18="下水道事業",IF([3]回答表!X52="●",[3]回答表!E331,IF([3]回答表!AA52="●",[3]回答表!E400,"")),"")</f>
        <v>4</v>
      </c>
      <c r="BK38" s="199"/>
      <c r="BL38" s="199"/>
      <c r="BM38" s="199"/>
      <c r="BN38" s="198">
        <f>IF([3]回答表!F18="下水道事業",IF([3]回答表!X52="●",[3]回答表!E332,IF([3]回答表!AA52="●",[3]回答表!E401,"")),"")</f>
        <v>1</v>
      </c>
      <c r="BO38" s="199"/>
      <c r="BP38" s="199"/>
      <c r="BQ38" s="200"/>
      <c r="BR38" s="23"/>
      <c r="BX38" s="239" t="str">
        <f>IF([3]回答表!AQ21="下水道事業",IF([3]回答表!BI54="○",[3]回答表!AM285,IF([3]回答表!BL54="○",[3]回答表!AM355,"")),"")</f>
        <v/>
      </c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</row>
    <row r="39" spans="3:92" ht="15.6" customHeight="1">
      <c r="C39" s="22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5"/>
      <c r="O39" s="205"/>
      <c r="P39" s="205"/>
      <c r="Q39" s="205"/>
      <c r="R39" s="206"/>
      <c r="S39" s="206"/>
      <c r="T39" s="206"/>
      <c r="U39" s="158"/>
      <c r="V39" s="159"/>
      <c r="W39" s="159"/>
      <c r="X39" s="159"/>
      <c r="Y39" s="159"/>
      <c r="Z39" s="159"/>
      <c r="AA39" s="159"/>
      <c r="AB39" s="160"/>
      <c r="AC39" s="166"/>
      <c r="AD39" s="166"/>
      <c r="AE39" s="166"/>
      <c r="AF39" s="166"/>
      <c r="AG39" s="166"/>
      <c r="AH39" s="166"/>
      <c r="AI39" s="166"/>
      <c r="AJ39" s="167"/>
      <c r="AK39" s="186"/>
      <c r="AL39" s="166"/>
      <c r="AM39" s="66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67"/>
      <c r="BD39" s="173"/>
      <c r="BE39" s="173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0"/>
      <c r="BR39" s="23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</row>
    <row r="40" spans="3:92" ht="18" customHeight="1">
      <c r="C40" s="22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66"/>
      <c r="Q40" s="166"/>
      <c r="R40" s="172"/>
      <c r="S40" s="172"/>
      <c r="T40" s="172"/>
      <c r="U40" s="140"/>
      <c r="V40" s="140"/>
      <c r="W40" s="140"/>
      <c r="X40" s="140"/>
      <c r="Y40" s="140"/>
      <c r="Z40" s="140"/>
      <c r="AA40" s="140"/>
      <c r="AB40" s="140"/>
      <c r="AC40" s="140"/>
      <c r="AD40" s="165"/>
      <c r="AE40" s="166"/>
      <c r="AF40" s="166"/>
      <c r="AG40" s="166"/>
      <c r="AH40" s="166"/>
      <c r="AI40" s="166"/>
      <c r="AJ40" s="166"/>
      <c r="AK40" s="166"/>
      <c r="AL40" s="166"/>
      <c r="AM40" s="66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67"/>
      <c r="BD40" s="140"/>
      <c r="BE40" s="140"/>
      <c r="BF40" s="198"/>
      <c r="BG40" s="199"/>
      <c r="BH40" s="199"/>
      <c r="BI40" s="199"/>
      <c r="BJ40" s="198"/>
      <c r="BK40" s="199"/>
      <c r="BL40" s="199"/>
      <c r="BM40" s="199"/>
      <c r="BN40" s="198"/>
      <c r="BO40" s="199"/>
      <c r="BP40" s="199"/>
      <c r="BQ40" s="200"/>
      <c r="BR40" s="23"/>
      <c r="BS40" s="24"/>
      <c r="BT40" s="140"/>
      <c r="BU40" s="140"/>
      <c r="BV40" s="140"/>
      <c r="BW40" s="140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</row>
    <row r="41" spans="3:92" ht="19.350000000000001" customHeight="1">
      <c r="C41" s="22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6"/>
      <c r="S41" s="206"/>
      <c r="T41" s="206"/>
      <c r="U41" s="229" t="s">
        <v>43</v>
      </c>
      <c r="V41" s="230"/>
      <c r="W41" s="230"/>
      <c r="X41" s="230"/>
      <c r="Y41" s="230"/>
      <c r="Z41" s="230"/>
      <c r="AA41" s="230"/>
      <c r="AB41" s="230"/>
      <c r="AC41" s="229" t="s">
        <v>44</v>
      </c>
      <c r="AD41" s="230"/>
      <c r="AE41" s="230"/>
      <c r="AF41" s="230"/>
      <c r="AG41" s="230"/>
      <c r="AH41" s="230"/>
      <c r="AI41" s="230"/>
      <c r="AJ41" s="231"/>
      <c r="AK41" s="186"/>
      <c r="AL41" s="166"/>
      <c r="AM41" s="66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67"/>
      <c r="BD41" s="166"/>
      <c r="BE41" s="166"/>
      <c r="BF41" s="198"/>
      <c r="BG41" s="199"/>
      <c r="BH41" s="199"/>
      <c r="BI41" s="199"/>
      <c r="BJ41" s="198"/>
      <c r="BK41" s="199"/>
      <c r="BL41" s="199"/>
      <c r="BM41" s="199"/>
      <c r="BN41" s="198"/>
      <c r="BO41" s="199"/>
      <c r="BP41" s="199"/>
      <c r="BQ41" s="200"/>
      <c r="BR41" s="23"/>
      <c r="BX41" s="239"/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</row>
    <row r="42" spans="3:92" ht="19.350000000000001" customHeight="1">
      <c r="C42" s="22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66"/>
      <c r="Q42" s="166"/>
      <c r="R42" s="166"/>
      <c r="S42" s="172"/>
      <c r="T42" s="172"/>
      <c r="U42" s="232"/>
      <c r="V42" s="233"/>
      <c r="W42" s="233"/>
      <c r="X42" s="233"/>
      <c r="Y42" s="233"/>
      <c r="Z42" s="233"/>
      <c r="AA42" s="233"/>
      <c r="AB42" s="233"/>
      <c r="AC42" s="240"/>
      <c r="AD42" s="241"/>
      <c r="AE42" s="241"/>
      <c r="AF42" s="241"/>
      <c r="AG42" s="241"/>
      <c r="AH42" s="241"/>
      <c r="AI42" s="241"/>
      <c r="AJ42" s="242"/>
      <c r="AK42" s="186"/>
      <c r="AL42" s="166"/>
      <c r="AM42" s="66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67"/>
      <c r="BD42" s="215"/>
      <c r="BE42" s="215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0"/>
      <c r="BR42" s="23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</row>
    <row r="43" spans="3:92" ht="15.6" customHeight="1">
      <c r="C43" s="22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66"/>
      <c r="Q43" s="166"/>
      <c r="R43" s="166"/>
      <c r="S43" s="172"/>
      <c r="T43" s="172"/>
      <c r="U43" s="154" t="str">
        <f>IF([3]回答表!F18="下水道事業",IF([3]回答表!X52="●",[3]回答表!Y313,IF([3]回答表!AA52="●",[3]回答表!Y383,"")),"")</f>
        <v>●</v>
      </c>
      <c r="V43" s="155"/>
      <c r="W43" s="155"/>
      <c r="X43" s="155"/>
      <c r="Y43" s="155"/>
      <c r="Z43" s="155"/>
      <c r="AA43" s="155"/>
      <c r="AB43" s="156"/>
      <c r="AC43" s="154" t="str">
        <f>IF([3]回答表!F18="下水道事業",IF([3]回答表!X52="●",[3]回答表!Y314,IF([3]回答表!AA52="●",[3]回答表!Y384,"")),"")</f>
        <v xml:space="preserve"> </v>
      </c>
      <c r="AD43" s="155"/>
      <c r="AE43" s="155"/>
      <c r="AF43" s="155"/>
      <c r="AG43" s="155"/>
      <c r="AH43" s="155"/>
      <c r="AI43" s="155"/>
      <c r="AJ43" s="156"/>
      <c r="AK43" s="186"/>
      <c r="AL43" s="166"/>
      <c r="AM43" s="66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67"/>
      <c r="BD43" s="215"/>
      <c r="BE43" s="215"/>
      <c r="BF43" s="198" t="s">
        <v>9</v>
      </c>
      <c r="BG43" s="199"/>
      <c r="BH43" s="199"/>
      <c r="BI43" s="199"/>
      <c r="BJ43" s="198" t="s">
        <v>10</v>
      </c>
      <c r="BK43" s="199"/>
      <c r="BL43" s="199"/>
      <c r="BM43" s="199"/>
      <c r="BN43" s="198" t="s">
        <v>11</v>
      </c>
      <c r="BO43" s="199"/>
      <c r="BP43" s="199"/>
      <c r="BQ43" s="200"/>
      <c r="BR43" s="23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</row>
    <row r="44" spans="3:92" ht="15.6" customHeight="1">
      <c r="C44" s="22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66"/>
      <c r="Q44" s="166"/>
      <c r="R44" s="166"/>
      <c r="S44" s="172"/>
      <c r="T44" s="172"/>
      <c r="U44" s="151"/>
      <c r="V44" s="152"/>
      <c r="W44" s="152"/>
      <c r="X44" s="152"/>
      <c r="Y44" s="152"/>
      <c r="Z44" s="152"/>
      <c r="AA44" s="152"/>
      <c r="AB44" s="153"/>
      <c r="AC44" s="151"/>
      <c r="AD44" s="152"/>
      <c r="AE44" s="152"/>
      <c r="AF44" s="152"/>
      <c r="AG44" s="152"/>
      <c r="AH44" s="152"/>
      <c r="AI44" s="152"/>
      <c r="AJ44" s="153"/>
      <c r="AK44" s="186"/>
      <c r="AL44" s="166"/>
      <c r="AM44" s="68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215"/>
      <c r="BE44" s="215"/>
      <c r="BF44" s="198"/>
      <c r="BG44" s="199"/>
      <c r="BH44" s="199"/>
      <c r="BI44" s="199"/>
      <c r="BJ44" s="198"/>
      <c r="BK44" s="199"/>
      <c r="BL44" s="199"/>
      <c r="BM44" s="199"/>
      <c r="BN44" s="198"/>
      <c r="BO44" s="199"/>
      <c r="BP44" s="199"/>
      <c r="BQ44" s="200"/>
      <c r="BR44" s="23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</row>
    <row r="45" spans="3:92" ht="15.6" customHeight="1">
      <c r="C45" s="22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66"/>
      <c r="Q45" s="166"/>
      <c r="R45" s="166"/>
      <c r="S45" s="172"/>
      <c r="T45" s="172"/>
      <c r="U45" s="158"/>
      <c r="V45" s="159"/>
      <c r="W45" s="159"/>
      <c r="X45" s="159"/>
      <c r="Y45" s="159"/>
      <c r="Z45" s="159"/>
      <c r="AA45" s="159"/>
      <c r="AB45" s="160"/>
      <c r="AC45" s="158"/>
      <c r="AD45" s="159"/>
      <c r="AE45" s="159"/>
      <c r="AF45" s="159"/>
      <c r="AG45" s="159"/>
      <c r="AH45" s="159"/>
      <c r="AI45" s="159"/>
      <c r="AJ45" s="160"/>
      <c r="AK45" s="186"/>
      <c r="AL45" s="166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73"/>
      <c r="BD45" s="215"/>
      <c r="BE45" s="215"/>
      <c r="BF45" s="223"/>
      <c r="BG45" s="224"/>
      <c r="BH45" s="224"/>
      <c r="BI45" s="224"/>
      <c r="BJ45" s="223"/>
      <c r="BK45" s="224"/>
      <c r="BL45" s="224"/>
      <c r="BM45" s="224"/>
      <c r="BN45" s="223"/>
      <c r="BO45" s="224"/>
      <c r="BP45" s="224"/>
      <c r="BQ45" s="225"/>
      <c r="BR45" s="23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</row>
    <row r="46" spans="3:92" ht="18" customHeight="1">
      <c r="C46" s="22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66"/>
      <c r="Q46" s="166"/>
      <c r="R46" s="172"/>
      <c r="S46" s="172"/>
      <c r="T46" s="172"/>
      <c r="U46" s="140"/>
      <c r="V46" s="140"/>
      <c r="W46" s="140"/>
      <c r="X46" s="140"/>
      <c r="Y46" s="140"/>
      <c r="Z46" s="140"/>
      <c r="AA46" s="140"/>
      <c r="AB46" s="140"/>
      <c r="AC46" s="140"/>
      <c r="AD46" s="165"/>
      <c r="AE46" s="166"/>
      <c r="AF46" s="166"/>
      <c r="AG46" s="166"/>
      <c r="AH46" s="166"/>
      <c r="AI46" s="166"/>
      <c r="AJ46" s="166"/>
      <c r="AK46" s="166"/>
      <c r="AL46" s="166"/>
      <c r="AM46" s="166"/>
      <c r="AN46" s="167"/>
      <c r="AO46" s="167"/>
      <c r="AP46" s="167"/>
      <c r="AQ46" s="168"/>
      <c r="AR46" s="140"/>
      <c r="AS46" s="26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23"/>
      <c r="BS46" s="24"/>
      <c r="BT46" s="140"/>
      <c r="BU46" s="140"/>
      <c r="BV46" s="140"/>
      <c r="BW46" s="140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</row>
    <row r="47" spans="3:92" ht="18.95" customHeight="1">
      <c r="C47" s="22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5"/>
      <c r="O47" s="205"/>
      <c r="P47" s="205"/>
      <c r="Q47" s="205"/>
      <c r="R47" s="172"/>
      <c r="S47" s="172"/>
      <c r="T47" s="172"/>
      <c r="U47" s="236" t="s">
        <v>45</v>
      </c>
      <c r="V47" s="237"/>
      <c r="W47" s="237"/>
      <c r="X47" s="237"/>
      <c r="Y47" s="237"/>
      <c r="Z47" s="237"/>
      <c r="AA47" s="237"/>
      <c r="AB47" s="237"/>
      <c r="AC47" s="236" t="s">
        <v>46</v>
      </c>
      <c r="AD47" s="237"/>
      <c r="AE47" s="237"/>
      <c r="AF47" s="237"/>
      <c r="AG47" s="237"/>
      <c r="AH47" s="237"/>
      <c r="AI47" s="237"/>
      <c r="AJ47" s="238"/>
      <c r="AK47" s="236" t="s">
        <v>47</v>
      </c>
      <c r="AL47" s="237"/>
      <c r="AM47" s="237"/>
      <c r="AN47" s="237"/>
      <c r="AO47" s="237"/>
      <c r="AP47" s="237"/>
      <c r="AQ47" s="237"/>
      <c r="AR47" s="237"/>
      <c r="AS47" s="236" t="s">
        <v>61</v>
      </c>
      <c r="AT47" s="237"/>
      <c r="AU47" s="237"/>
      <c r="AV47" s="237"/>
      <c r="AW47" s="237"/>
      <c r="AX47" s="237"/>
      <c r="AY47" s="237"/>
      <c r="AZ47" s="238"/>
      <c r="BA47" s="236" t="s">
        <v>48</v>
      </c>
      <c r="BB47" s="237"/>
      <c r="BC47" s="237"/>
      <c r="BD47" s="237"/>
      <c r="BE47" s="237"/>
      <c r="BF47" s="237"/>
      <c r="BG47" s="237"/>
      <c r="BH47" s="238"/>
      <c r="BI47" s="140"/>
      <c r="BJ47" s="140"/>
      <c r="BK47" s="140"/>
      <c r="BL47" s="140"/>
      <c r="BM47" s="140"/>
      <c r="BN47" s="140"/>
      <c r="BO47" s="140"/>
      <c r="BP47" s="140"/>
      <c r="BQ47" s="140"/>
      <c r="BR47" s="23"/>
      <c r="BS47" s="24"/>
      <c r="BT47" s="140"/>
      <c r="BU47" s="140"/>
      <c r="BV47" s="140"/>
      <c r="BW47" s="140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</row>
    <row r="48" spans="3:92" ht="15.6" customHeight="1">
      <c r="C48" s="22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66"/>
      <c r="Q48" s="166"/>
      <c r="R48" s="172"/>
      <c r="S48" s="172"/>
      <c r="T48" s="172"/>
      <c r="U48" s="243"/>
      <c r="V48" s="244"/>
      <c r="W48" s="244"/>
      <c r="X48" s="244"/>
      <c r="Y48" s="244"/>
      <c r="Z48" s="244"/>
      <c r="AA48" s="244"/>
      <c r="AB48" s="244"/>
      <c r="AC48" s="243"/>
      <c r="AD48" s="244"/>
      <c r="AE48" s="244"/>
      <c r="AF48" s="244"/>
      <c r="AG48" s="244"/>
      <c r="AH48" s="244"/>
      <c r="AI48" s="244"/>
      <c r="AJ48" s="245"/>
      <c r="AK48" s="243"/>
      <c r="AL48" s="244"/>
      <c r="AM48" s="244"/>
      <c r="AN48" s="244"/>
      <c r="AO48" s="244"/>
      <c r="AP48" s="244"/>
      <c r="AQ48" s="244"/>
      <c r="AR48" s="244"/>
      <c r="AS48" s="243"/>
      <c r="AT48" s="244"/>
      <c r="AU48" s="244"/>
      <c r="AV48" s="244"/>
      <c r="AW48" s="244"/>
      <c r="AX48" s="244"/>
      <c r="AY48" s="244"/>
      <c r="AZ48" s="245"/>
      <c r="BA48" s="243"/>
      <c r="BB48" s="244"/>
      <c r="BC48" s="244"/>
      <c r="BD48" s="244"/>
      <c r="BE48" s="244"/>
      <c r="BF48" s="244"/>
      <c r="BG48" s="244"/>
      <c r="BH48" s="245"/>
      <c r="BI48" s="140"/>
      <c r="BJ48" s="140"/>
      <c r="BK48" s="140"/>
      <c r="BL48" s="140"/>
      <c r="BM48" s="140"/>
      <c r="BN48" s="140"/>
      <c r="BO48" s="140"/>
      <c r="BP48" s="140"/>
      <c r="BQ48" s="140"/>
      <c r="BR48" s="23"/>
      <c r="BS48" s="24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</row>
    <row r="49" spans="1:86" ht="15.6" customHeight="1">
      <c r="C49" s="22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66"/>
      <c r="Q49" s="166"/>
      <c r="R49" s="172"/>
      <c r="S49" s="172"/>
      <c r="T49" s="172"/>
      <c r="U49" s="154" t="str">
        <f>IF([3]回答表!F18="下水道事業",IF([3]回答表!X52="●",[3]回答表!Y316,IF([3]回答表!AA52="●",[3]回答表!Y386,"")),"")</f>
        <v xml:space="preserve"> </v>
      </c>
      <c r="V49" s="155"/>
      <c r="W49" s="155"/>
      <c r="X49" s="155"/>
      <c r="Y49" s="155"/>
      <c r="Z49" s="155"/>
      <c r="AA49" s="155"/>
      <c r="AB49" s="156"/>
      <c r="AC49" s="154" t="str">
        <f>IF([3]回答表!F18="下水道事業",IF([3]回答表!X52="●",[3]回答表!Y317,IF([3]回答表!AA52="●",[3]回答表!Y387,"")),"")</f>
        <v xml:space="preserve"> </v>
      </c>
      <c r="AD49" s="155"/>
      <c r="AE49" s="155"/>
      <c r="AF49" s="155"/>
      <c r="AG49" s="155"/>
      <c r="AH49" s="155"/>
      <c r="AI49" s="155"/>
      <c r="AJ49" s="156"/>
      <c r="AK49" s="154" t="str">
        <f>IF([3]回答表!F18="下水道事業",IF([3]回答表!X52="●",[3]回答表!Y318,IF([3]回答表!AA52="●",[3]回答表!Y388,"")),"")</f>
        <v xml:space="preserve"> </v>
      </c>
      <c r="AL49" s="155"/>
      <c r="AM49" s="155"/>
      <c r="AN49" s="155"/>
      <c r="AO49" s="155"/>
      <c r="AP49" s="155"/>
      <c r="AQ49" s="155"/>
      <c r="AR49" s="156"/>
      <c r="AS49" s="154" t="str">
        <f>IF([3]回答表!F18="下水道事業",IF([3]回答表!X52="●",[3]回答表!Y319,IF([3]回答表!AA52="●",[3]回答表!Y389,"")),"")</f>
        <v xml:space="preserve"> </v>
      </c>
      <c r="AT49" s="155"/>
      <c r="AU49" s="155"/>
      <c r="AV49" s="155"/>
      <c r="AW49" s="155"/>
      <c r="AX49" s="155"/>
      <c r="AY49" s="155"/>
      <c r="AZ49" s="156"/>
      <c r="BA49" s="154" t="str">
        <f>IF([3]回答表!F18="下水道事業",IF([3]回答表!X52="●",[3]回答表!Y320,IF([3]回答表!AA52="●",[3]回答表!Y390,"")),"")</f>
        <v>●</v>
      </c>
      <c r="BB49" s="155"/>
      <c r="BC49" s="155"/>
      <c r="BD49" s="155"/>
      <c r="BE49" s="155"/>
      <c r="BF49" s="155"/>
      <c r="BG49" s="155"/>
      <c r="BH49" s="156"/>
      <c r="BI49" s="140"/>
      <c r="BJ49" s="140"/>
      <c r="BK49" s="140"/>
      <c r="BL49" s="140"/>
      <c r="BM49" s="140"/>
      <c r="BN49" s="140"/>
      <c r="BO49" s="140"/>
      <c r="BP49" s="140"/>
      <c r="BQ49" s="140"/>
      <c r="BR49" s="23"/>
      <c r="BS49" s="24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</row>
    <row r="50" spans="1:86" ht="15.6" customHeight="1">
      <c r="C50" s="22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66"/>
      <c r="Q50" s="166"/>
      <c r="R50" s="172"/>
      <c r="S50" s="172"/>
      <c r="T50" s="172"/>
      <c r="U50" s="151"/>
      <c r="V50" s="152"/>
      <c r="W50" s="152"/>
      <c r="X50" s="152"/>
      <c r="Y50" s="152"/>
      <c r="Z50" s="152"/>
      <c r="AA50" s="152"/>
      <c r="AB50" s="153"/>
      <c r="AC50" s="151"/>
      <c r="AD50" s="152"/>
      <c r="AE50" s="152"/>
      <c r="AF50" s="152"/>
      <c r="AG50" s="152"/>
      <c r="AH50" s="152"/>
      <c r="AI50" s="152"/>
      <c r="AJ50" s="153"/>
      <c r="AK50" s="151"/>
      <c r="AL50" s="152"/>
      <c r="AM50" s="152"/>
      <c r="AN50" s="152"/>
      <c r="AO50" s="152"/>
      <c r="AP50" s="152"/>
      <c r="AQ50" s="152"/>
      <c r="AR50" s="153"/>
      <c r="AS50" s="151"/>
      <c r="AT50" s="152"/>
      <c r="AU50" s="152"/>
      <c r="AV50" s="152"/>
      <c r="AW50" s="152"/>
      <c r="AX50" s="152"/>
      <c r="AY50" s="152"/>
      <c r="AZ50" s="153"/>
      <c r="BA50" s="151"/>
      <c r="BB50" s="152"/>
      <c r="BC50" s="152"/>
      <c r="BD50" s="152"/>
      <c r="BE50" s="152"/>
      <c r="BF50" s="152"/>
      <c r="BG50" s="152"/>
      <c r="BH50" s="153"/>
      <c r="BI50" s="140"/>
      <c r="BJ50" s="140"/>
      <c r="BK50" s="140"/>
      <c r="BL50" s="140"/>
      <c r="BM50" s="140"/>
      <c r="BN50" s="140"/>
      <c r="BO50" s="140"/>
      <c r="BP50" s="140"/>
      <c r="BQ50" s="140"/>
      <c r="BR50" s="23"/>
      <c r="BS50" s="24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</row>
    <row r="51" spans="1:86" ht="15.6" customHeight="1">
      <c r="C51" s="22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66"/>
      <c r="Q51" s="166"/>
      <c r="R51" s="172"/>
      <c r="S51" s="172"/>
      <c r="T51" s="172"/>
      <c r="U51" s="158"/>
      <c r="V51" s="159"/>
      <c r="W51" s="159"/>
      <c r="X51" s="159"/>
      <c r="Y51" s="159"/>
      <c r="Z51" s="159"/>
      <c r="AA51" s="159"/>
      <c r="AB51" s="160"/>
      <c r="AC51" s="158"/>
      <c r="AD51" s="159"/>
      <c r="AE51" s="159"/>
      <c r="AF51" s="159"/>
      <c r="AG51" s="159"/>
      <c r="AH51" s="159"/>
      <c r="AI51" s="159"/>
      <c r="AJ51" s="160"/>
      <c r="AK51" s="158"/>
      <c r="AL51" s="159"/>
      <c r="AM51" s="159"/>
      <c r="AN51" s="159"/>
      <c r="AO51" s="159"/>
      <c r="AP51" s="159"/>
      <c r="AQ51" s="159"/>
      <c r="AR51" s="160"/>
      <c r="AS51" s="158"/>
      <c r="AT51" s="159"/>
      <c r="AU51" s="159"/>
      <c r="AV51" s="159"/>
      <c r="AW51" s="159"/>
      <c r="AX51" s="159"/>
      <c r="AY51" s="159"/>
      <c r="AZ51" s="160"/>
      <c r="BA51" s="158"/>
      <c r="BB51" s="159"/>
      <c r="BC51" s="159"/>
      <c r="BD51" s="159"/>
      <c r="BE51" s="159"/>
      <c r="BF51" s="159"/>
      <c r="BG51" s="159"/>
      <c r="BH51" s="160"/>
      <c r="BI51" s="140"/>
      <c r="BJ51" s="140"/>
      <c r="BK51" s="140"/>
      <c r="BL51" s="140"/>
      <c r="BM51" s="140"/>
      <c r="BN51" s="140"/>
      <c r="BO51" s="140"/>
      <c r="BP51" s="140"/>
      <c r="BQ51" s="140"/>
      <c r="BR51" s="23"/>
      <c r="BS51" s="24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</row>
    <row r="52" spans="1:86" ht="29.45" customHeight="1">
      <c r="C52" s="22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66"/>
      <c r="Q52" s="166"/>
      <c r="R52" s="172"/>
      <c r="S52" s="172"/>
      <c r="T52" s="172"/>
      <c r="U52" s="140"/>
      <c r="V52" s="140"/>
      <c r="W52" s="140"/>
      <c r="X52" s="140"/>
      <c r="Y52" s="140"/>
      <c r="Z52" s="140"/>
      <c r="AA52" s="140"/>
      <c r="AB52" s="140"/>
      <c r="AC52" s="140"/>
      <c r="AD52" s="165"/>
      <c r="AE52" s="166"/>
      <c r="AF52" s="166"/>
      <c r="AG52" s="166"/>
      <c r="AH52" s="166"/>
      <c r="AI52" s="166"/>
      <c r="AJ52" s="166"/>
      <c r="AK52" s="166"/>
      <c r="AL52" s="166"/>
      <c r="AM52" s="166"/>
      <c r="AN52" s="167"/>
      <c r="AO52" s="167"/>
      <c r="AP52" s="167"/>
      <c r="AQ52" s="168"/>
      <c r="AR52" s="140"/>
      <c r="AS52" s="18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23"/>
      <c r="BS52" s="24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</row>
    <row r="53" spans="1:86" ht="15.6" customHeight="1">
      <c r="C53" s="22"/>
      <c r="D53" s="166"/>
      <c r="E53" s="166"/>
      <c r="F53" s="166"/>
      <c r="G53" s="166"/>
      <c r="H53" s="166"/>
      <c r="I53" s="166"/>
      <c r="J53" s="166"/>
      <c r="K53" s="166"/>
      <c r="L53" s="167"/>
      <c r="M53" s="167"/>
      <c r="N53" s="167"/>
      <c r="O53" s="168"/>
      <c r="P53" s="157"/>
      <c r="Q53" s="157"/>
      <c r="R53" s="172"/>
      <c r="S53" s="172"/>
      <c r="T53" s="172"/>
      <c r="U53" s="246" t="s">
        <v>49</v>
      </c>
      <c r="V53" s="247"/>
      <c r="W53" s="247"/>
      <c r="X53" s="247"/>
      <c r="Y53" s="247"/>
      <c r="Z53" s="247"/>
      <c r="AA53" s="247"/>
      <c r="AB53" s="247"/>
      <c r="AC53" s="246" t="s">
        <v>50</v>
      </c>
      <c r="AD53" s="247"/>
      <c r="AE53" s="247"/>
      <c r="AF53" s="247"/>
      <c r="AG53" s="247"/>
      <c r="AH53" s="247"/>
      <c r="AI53" s="247"/>
      <c r="AJ53" s="247"/>
      <c r="AK53" s="246" t="s">
        <v>51</v>
      </c>
      <c r="AL53" s="247"/>
      <c r="AM53" s="247"/>
      <c r="AN53" s="247"/>
      <c r="AO53" s="247"/>
      <c r="AP53" s="247"/>
      <c r="AQ53" s="247"/>
      <c r="AR53" s="248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65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7"/>
      <c r="BO53" s="167"/>
      <c r="BP53" s="167"/>
      <c r="BQ53" s="168"/>
      <c r="BR53" s="23"/>
    </row>
    <row r="54" spans="1:86" ht="15.6" customHeight="1">
      <c r="C54" s="22"/>
      <c r="D54" s="234" t="s">
        <v>8</v>
      </c>
      <c r="E54" s="228"/>
      <c r="F54" s="228"/>
      <c r="G54" s="228"/>
      <c r="H54" s="228"/>
      <c r="I54" s="228"/>
      <c r="J54" s="228"/>
      <c r="K54" s="228"/>
      <c r="L54" s="228"/>
      <c r="M54" s="235"/>
      <c r="N54" s="182" t="str">
        <f>IF([3]回答表!F18="下水道事業",IF([3]回答表!AA52="●","●",""),"")</f>
        <v>●</v>
      </c>
      <c r="O54" s="183"/>
      <c r="P54" s="183"/>
      <c r="Q54" s="184"/>
      <c r="R54" s="172"/>
      <c r="S54" s="172"/>
      <c r="T54" s="172"/>
      <c r="U54" s="249"/>
      <c r="V54" s="250"/>
      <c r="W54" s="250"/>
      <c r="X54" s="250"/>
      <c r="Y54" s="250"/>
      <c r="Z54" s="250"/>
      <c r="AA54" s="250"/>
      <c r="AB54" s="250"/>
      <c r="AC54" s="249"/>
      <c r="AD54" s="250"/>
      <c r="AE54" s="250"/>
      <c r="AF54" s="250"/>
      <c r="AG54" s="250"/>
      <c r="AH54" s="250"/>
      <c r="AI54" s="250"/>
      <c r="AJ54" s="250"/>
      <c r="AK54" s="251"/>
      <c r="AL54" s="252"/>
      <c r="AM54" s="252"/>
      <c r="AN54" s="252"/>
      <c r="AO54" s="252"/>
      <c r="AP54" s="252"/>
      <c r="AQ54" s="252"/>
      <c r="AR54" s="253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65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7"/>
      <c r="BO54" s="167"/>
      <c r="BP54" s="167"/>
      <c r="BQ54" s="168"/>
      <c r="BR54" s="23"/>
    </row>
    <row r="55" spans="1:86" ht="15.6" customHeight="1">
      <c r="C55" s="22"/>
      <c r="D55" s="228"/>
      <c r="E55" s="228"/>
      <c r="F55" s="228"/>
      <c r="G55" s="228"/>
      <c r="H55" s="228"/>
      <c r="I55" s="228"/>
      <c r="J55" s="228"/>
      <c r="K55" s="228"/>
      <c r="L55" s="228"/>
      <c r="M55" s="235"/>
      <c r="N55" s="194"/>
      <c r="O55" s="195"/>
      <c r="P55" s="195"/>
      <c r="Q55" s="196"/>
      <c r="R55" s="172"/>
      <c r="S55" s="172"/>
      <c r="T55" s="172"/>
      <c r="U55" s="154" t="str">
        <f>IF([3]回答表!F18="下水道事業",IF([3]回答表!X52="●",[3]回答表!N322,IF([3]回答表!AA52="●",[3]回答表!N392,"")),"")</f>
        <v>●</v>
      </c>
      <c r="V55" s="155"/>
      <c r="W55" s="155"/>
      <c r="X55" s="155"/>
      <c r="Y55" s="155"/>
      <c r="Z55" s="155"/>
      <c r="AA55" s="155"/>
      <c r="AB55" s="156"/>
      <c r="AC55" s="154" t="str">
        <f>IF([3]回答表!F18="下水道事業",IF([3]回答表!X52="●",[3]回答表!N323,IF([3]回答表!AA52="●",[3]回答表!N393,"")),"")</f>
        <v>●</v>
      </c>
      <c r="AD55" s="155"/>
      <c r="AE55" s="155"/>
      <c r="AF55" s="155"/>
      <c r="AG55" s="155"/>
      <c r="AH55" s="155"/>
      <c r="AI55" s="155"/>
      <c r="AJ55" s="156"/>
      <c r="AK55" s="154" t="str">
        <f>IF([3]回答表!F18="下水道事業",IF([3]回答表!X52="●",[3]回答表!N324,IF([3]回答表!AA52="●",[3]回答表!N394,"")),"")</f>
        <v>●</v>
      </c>
      <c r="AL55" s="155"/>
      <c r="AM55" s="155"/>
      <c r="AN55" s="155"/>
      <c r="AO55" s="155"/>
      <c r="AP55" s="155"/>
      <c r="AQ55" s="155"/>
      <c r="AR55" s="156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65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7"/>
      <c r="BO55" s="167"/>
      <c r="BP55" s="167"/>
      <c r="BQ55" s="168"/>
      <c r="BR55" s="23"/>
    </row>
    <row r="56" spans="1:86" ht="15.6" customHeight="1">
      <c r="C56" s="22"/>
      <c r="D56" s="228"/>
      <c r="E56" s="228"/>
      <c r="F56" s="228"/>
      <c r="G56" s="228"/>
      <c r="H56" s="228"/>
      <c r="I56" s="228"/>
      <c r="J56" s="228"/>
      <c r="K56" s="228"/>
      <c r="L56" s="228"/>
      <c r="M56" s="235"/>
      <c r="N56" s="194"/>
      <c r="O56" s="195"/>
      <c r="P56" s="195"/>
      <c r="Q56" s="196"/>
      <c r="R56" s="172"/>
      <c r="S56" s="172"/>
      <c r="T56" s="172"/>
      <c r="U56" s="151"/>
      <c r="V56" s="152"/>
      <c r="W56" s="152"/>
      <c r="X56" s="152"/>
      <c r="Y56" s="152"/>
      <c r="Z56" s="152"/>
      <c r="AA56" s="152"/>
      <c r="AB56" s="153"/>
      <c r="AC56" s="151"/>
      <c r="AD56" s="152"/>
      <c r="AE56" s="152"/>
      <c r="AF56" s="152"/>
      <c r="AG56" s="152"/>
      <c r="AH56" s="152"/>
      <c r="AI56" s="152"/>
      <c r="AJ56" s="153"/>
      <c r="AK56" s="151"/>
      <c r="AL56" s="152"/>
      <c r="AM56" s="152"/>
      <c r="AN56" s="152"/>
      <c r="AO56" s="152"/>
      <c r="AP56" s="152"/>
      <c r="AQ56" s="152"/>
      <c r="AR56" s="153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65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7"/>
      <c r="BO56" s="167"/>
      <c r="BP56" s="167"/>
      <c r="BQ56" s="168"/>
      <c r="BR56" s="23"/>
    </row>
    <row r="57" spans="1:86" ht="15.6" customHeight="1">
      <c r="C57" s="22"/>
      <c r="D57" s="228"/>
      <c r="E57" s="228"/>
      <c r="F57" s="228"/>
      <c r="G57" s="228"/>
      <c r="H57" s="228"/>
      <c r="I57" s="228"/>
      <c r="J57" s="228"/>
      <c r="K57" s="228"/>
      <c r="L57" s="228"/>
      <c r="M57" s="235"/>
      <c r="N57" s="201"/>
      <c r="O57" s="202"/>
      <c r="P57" s="202"/>
      <c r="Q57" s="203"/>
      <c r="R57" s="172"/>
      <c r="S57" s="172"/>
      <c r="T57" s="172"/>
      <c r="U57" s="158"/>
      <c r="V57" s="159"/>
      <c r="W57" s="159"/>
      <c r="X57" s="159"/>
      <c r="Y57" s="159"/>
      <c r="Z57" s="159"/>
      <c r="AA57" s="159"/>
      <c r="AB57" s="160"/>
      <c r="AC57" s="158"/>
      <c r="AD57" s="159"/>
      <c r="AE57" s="159"/>
      <c r="AF57" s="159"/>
      <c r="AG57" s="159"/>
      <c r="AH57" s="159"/>
      <c r="AI57" s="159"/>
      <c r="AJ57" s="160"/>
      <c r="AK57" s="158"/>
      <c r="AL57" s="159"/>
      <c r="AM57" s="159"/>
      <c r="AN57" s="159"/>
      <c r="AO57" s="159"/>
      <c r="AP57" s="159"/>
      <c r="AQ57" s="159"/>
      <c r="AR57" s="16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65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7"/>
      <c r="BO57" s="167"/>
      <c r="BP57" s="167"/>
      <c r="BQ57" s="168"/>
      <c r="BR57" s="23"/>
    </row>
    <row r="58" spans="1:86" ht="15.6" customHeight="1">
      <c r="A58" s="24"/>
      <c r="B58" s="24"/>
      <c r="C58" s="22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86"/>
      <c r="AL58" s="18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173"/>
      <c r="BD58" s="215"/>
      <c r="BE58" s="215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23"/>
      <c r="BS58" s="24"/>
    </row>
    <row r="59" spans="1:86" ht="15.6" customHeight="1">
      <c r="A59" s="24"/>
      <c r="B59" s="24"/>
      <c r="C59" s="22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172"/>
      <c r="S59" s="172"/>
      <c r="T59" s="172"/>
      <c r="U59" s="176" t="s">
        <v>58</v>
      </c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86"/>
      <c r="AL59" s="186"/>
      <c r="AM59" s="176" t="s">
        <v>59</v>
      </c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40"/>
      <c r="BR59" s="23"/>
      <c r="BS59" s="24"/>
    </row>
    <row r="60" spans="1:86" ht="15.6" customHeight="1">
      <c r="A60" s="24"/>
      <c r="B60" s="24"/>
      <c r="C60" s="22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172"/>
      <c r="S60" s="172"/>
      <c r="T60" s="172"/>
      <c r="U60" s="73">
        <f>IF([3]回答表!F18="下水道事業",IF([3]回答表!X52="●",[3]回答表!E339,IF([3]回答表!AA52="●",[3]回答表!E408,"")),"")</f>
        <v>0.6</v>
      </c>
      <c r="V60" s="74"/>
      <c r="W60" s="74"/>
      <c r="X60" s="74"/>
      <c r="Y60" s="74"/>
      <c r="Z60" s="74"/>
      <c r="AA60" s="74"/>
      <c r="AB60" s="74"/>
      <c r="AC60" s="74"/>
      <c r="AD60" s="74"/>
      <c r="AE60" s="77" t="s">
        <v>60</v>
      </c>
      <c r="AF60" s="77"/>
      <c r="AG60" s="77"/>
      <c r="AH60" s="77"/>
      <c r="AI60" s="77"/>
      <c r="AJ60" s="78"/>
      <c r="AK60" s="186"/>
      <c r="AL60" s="186"/>
      <c r="AM60" s="185" t="str">
        <f>IF([3]回答表!F18="下水道事業",IF([3]回答表!X52="●",[3]回答表!B341,IF([3]回答表!AA52="●",[3]回答表!B410,"")),"")</f>
        <v>①建設費　　　　　年29千円増
②維持管理費　　年▲645千円減
　　　計　　　　　 　年▲616千円減</v>
      </c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5"/>
      <c r="BR60" s="23"/>
      <c r="BS60" s="24"/>
    </row>
    <row r="61" spans="1:86" ht="15.6" customHeight="1">
      <c r="A61" s="24"/>
      <c r="B61" s="24"/>
      <c r="C61" s="22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172"/>
      <c r="S61" s="172"/>
      <c r="T61" s="172"/>
      <c r="U61" s="75"/>
      <c r="V61" s="76"/>
      <c r="W61" s="76"/>
      <c r="X61" s="76"/>
      <c r="Y61" s="76"/>
      <c r="Z61" s="76"/>
      <c r="AA61" s="76"/>
      <c r="AB61" s="76"/>
      <c r="AC61" s="76"/>
      <c r="AD61" s="76"/>
      <c r="AE61" s="79"/>
      <c r="AF61" s="79"/>
      <c r="AG61" s="79"/>
      <c r="AH61" s="79"/>
      <c r="AI61" s="79"/>
      <c r="AJ61" s="80"/>
      <c r="AK61" s="186"/>
      <c r="AL61" s="186"/>
      <c r="AM61" s="66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67"/>
      <c r="BR61" s="23"/>
      <c r="BS61" s="24"/>
    </row>
    <row r="62" spans="1:86" ht="15.6" customHeight="1">
      <c r="A62" s="24"/>
      <c r="B62" s="24"/>
      <c r="C62" s="22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86"/>
      <c r="AL62" s="186"/>
      <c r="AM62" s="66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67"/>
      <c r="BR62" s="23"/>
      <c r="BS62" s="24"/>
    </row>
    <row r="63" spans="1:86" ht="15.6" customHeight="1">
      <c r="A63" s="24"/>
      <c r="B63" s="24"/>
      <c r="C63" s="22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86"/>
      <c r="AL63" s="186"/>
      <c r="AM63" s="66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67"/>
      <c r="BR63" s="23"/>
      <c r="BS63" s="24"/>
    </row>
    <row r="64" spans="1:86" ht="15.6" customHeight="1">
      <c r="A64" s="24"/>
      <c r="B64" s="24"/>
      <c r="C64" s="22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86"/>
      <c r="AL64" s="186"/>
      <c r="AM64" s="68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70"/>
      <c r="BR64" s="23"/>
      <c r="BS64" s="24"/>
    </row>
    <row r="65" spans="1:71" ht="15.6" customHeight="1">
      <c r="C65" s="2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40"/>
      <c r="V65" s="140"/>
      <c r="W65" s="140"/>
      <c r="X65" s="140"/>
      <c r="Y65" s="140"/>
      <c r="Z65" s="165"/>
      <c r="AA65" s="166"/>
      <c r="AB65" s="166"/>
      <c r="AC65" s="166"/>
      <c r="AD65" s="166"/>
      <c r="AE65" s="166"/>
      <c r="AF65" s="166"/>
      <c r="AG65" s="166"/>
      <c r="AH65" s="166"/>
      <c r="AI65" s="166"/>
      <c r="AJ65" s="174"/>
      <c r="AK65" s="140"/>
      <c r="AL65" s="173"/>
      <c r="AM65" s="173"/>
      <c r="AN65" s="168"/>
      <c r="AO65" s="173"/>
      <c r="AP65" s="174"/>
      <c r="AQ65" s="174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65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7"/>
      <c r="BO65" s="167"/>
      <c r="BP65" s="167"/>
      <c r="BQ65" s="168"/>
      <c r="BR65" s="23"/>
    </row>
    <row r="66" spans="1:71" ht="33.6" customHeight="1">
      <c r="C66" s="22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157"/>
      <c r="O66" s="157"/>
      <c r="P66" s="157"/>
      <c r="Q66" s="157"/>
      <c r="R66" s="172"/>
      <c r="S66" s="172"/>
      <c r="T66" s="172"/>
      <c r="U66" s="176" t="s">
        <v>26</v>
      </c>
      <c r="V66" s="172"/>
      <c r="W66" s="172"/>
      <c r="X66" s="172"/>
      <c r="Y66" s="172"/>
      <c r="Z66" s="172"/>
      <c r="AA66" s="167"/>
      <c r="AB66" s="17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76" t="s">
        <v>12</v>
      </c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40"/>
      <c r="BR66" s="23"/>
    </row>
    <row r="67" spans="1:71" ht="15.6" customHeight="1">
      <c r="C67" s="22"/>
      <c r="D67" s="228" t="s">
        <v>13</v>
      </c>
      <c r="E67" s="228"/>
      <c r="F67" s="228"/>
      <c r="G67" s="228"/>
      <c r="H67" s="228"/>
      <c r="I67" s="228"/>
      <c r="J67" s="228"/>
      <c r="K67" s="228"/>
      <c r="L67" s="228"/>
      <c r="M67" s="235"/>
      <c r="N67" s="182" t="str">
        <f>IF([3]回答表!F18="下水道事業",IF([3]回答表!AD52="●","●",""),"")</f>
        <v/>
      </c>
      <c r="O67" s="183"/>
      <c r="P67" s="183"/>
      <c r="Q67" s="184"/>
      <c r="R67" s="172"/>
      <c r="S67" s="172"/>
      <c r="T67" s="172"/>
      <c r="U67" s="185" t="str">
        <f>IF([3]回答表!F18="下水道事業",IF([3]回答表!AD52="●",[3]回答表!B421,""),"")</f>
        <v/>
      </c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5"/>
      <c r="AK67" s="222"/>
      <c r="AL67" s="222"/>
      <c r="AM67" s="185" t="str">
        <f>IF([3]回答表!F18="下水道事業",IF([3]回答表!AD52="●",[3]回答表!B427,""),"")</f>
        <v/>
      </c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5"/>
      <c r="BR67" s="23"/>
    </row>
    <row r="68" spans="1:71" ht="15.6" customHeight="1">
      <c r="C68" s="22"/>
      <c r="D68" s="228"/>
      <c r="E68" s="228"/>
      <c r="F68" s="228"/>
      <c r="G68" s="228"/>
      <c r="H68" s="228"/>
      <c r="I68" s="228"/>
      <c r="J68" s="228"/>
      <c r="K68" s="228"/>
      <c r="L68" s="228"/>
      <c r="M68" s="235"/>
      <c r="N68" s="194"/>
      <c r="O68" s="195"/>
      <c r="P68" s="195"/>
      <c r="Q68" s="196"/>
      <c r="R68" s="172"/>
      <c r="S68" s="172"/>
      <c r="T68" s="172"/>
      <c r="U68" s="66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67"/>
      <c r="AK68" s="222"/>
      <c r="AL68" s="222"/>
      <c r="AM68" s="66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67"/>
      <c r="BR68" s="23"/>
    </row>
    <row r="69" spans="1:71" ht="15.6" customHeight="1">
      <c r="C69" s="22"/>
      <c r="D69" s="228"/>
      <c r="E69" s="228"/>
      <c r="F69" s="228"/>
      <c r="G69" s="228"/>
      <c r="H69" s="228"/>
      <c r="I69" s="228"/>
      <c r="J69" s="228"/>
      <c r="K69" s="228"/>
      <c r="L69" s="228"/>
      <c r="M69" s="235"/>
      <c r="N69" s="194"/>
      <c r="O69" s="195"/>
      <c r="P69" s="195"/>
      <c r="Q69" s="196"/>
      <c r="R69" s="172"/>
      <c r="S69" s="172"/>
      <c r="T69" s="172"/>
      <c r="U69" s="66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67"/>
      <c r="AK69" s="222"/>
      <c r="AL69" s="222"/>
      <c r="AM69" s="66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67"/>
      <c r="BR69" s="23"/>
    </row>
    <row r="70" spans="1:71" ht="15.6" customHeight="1">
      <c r="C70" s="22"/>
      <c r="D70" s="228"/>
      <c r="E70" s="228"/>
      <c r="F70" s="228"/>
      <c r="G70" s="228"/>
      <c r="H70" s="228"/>
      <c r="I70" s="228"/>
      <c r="J70" s="228"/>
      <c r="K70" s="228"/>
      <c r="L70" s="228"/>
      <c r="M70" s="235"/>
      <c r="N70" s="201"/>
      <c r="O70" s="202"/>
      <c r="P70" s="202"/>
      <c r="Q70" s="203"/>
      <c r="R70" s="172"/>
      <c r="S70" s="172"/>
      <c r="T70" s="172"/>
      <c r="U70" s="68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70"/>
      <c r="AK70" s="222"/>
      <c r="AL70" s="222"/>
      <c r="AM70" s="68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70"/>
      <c r="BR70" s="23"/>
    </row>
    <row r="71" spans="1:71" ht="15.6" customHeight="1"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7"/>
    </row>
    <row r="72" spans="1:71" ht="15.6" customHeight="1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19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1"/>
      <c r="BS73" s="24"/>
    </row>
    <row r="74" spans="1:71" ht="15.6" customHeight="1">
      <c r="A74" s="24"/>
      <c r="B74" s="24"/>
      <c r="C74" s="2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40"/>
      <c r="Y74" s="140"/>
      <c r="Z74" s="140"/>
      <c r="AA74" s="166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68"/>
      <c r="AO74" s="173"/>
      <c r="AP74" s="174"/>
      <c r="AQ74" s="174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165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7"/>
      <c r="BO74" s="167"/>
      <c r="BP74" s="167"/>
      <c r="BQ74" s="168"/>
      <c r="BR74" s="23"/>
      <c r="BS74" s="24"/>
    </row>
    <row r="75" spans="1:71" ht="15.6" customHeight="1">
      <c r="A75" s="24"/>
      <c r="B75" s="24"/>
      <c r="C75" s="22"/>
      <c r="D75" s="58" t="s">
        <v>4</v>
      </c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60"/>
      <c r="R75" s="162" t="s">
        <v>52</v>
      </c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4"/>
      <c r="BC75" s="165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7"/>
      <c r="BO75" s="167"/>
      <c r="BP75" s="167"/>
      <c r="BQ75" s="168"/>
      <c r="BR75" s="23"/>
      <c r="BS75" s="24"/>
    </row>
    <row r="76" spans="1:71" ht="15.6" customHeight="1">
      <c r="A76" s="24"/>
      <c r="B76" s="24"/>
      <c r="C76" s="22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3"/>
      <c r="R76" s="169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1"/>
      <c r="BC76" s="165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7"/>
      <c r="BO76" s="167"/>
      <c r="BP76" s="167"/>
      <c r="BQ76" s="168"/>
      <c r="BR76" s="23"/>
      <c r="BS76" s="24"/>
    </row>
    <row r="77" spans="1:71" ht="15.6" customHeight="1">
      <c r="A77" s="24"/>
      <c r="B77" s="24"/>
      <c r="C77" s="2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40"/>
      <c r="Y77" s="140"/>
      <c r="Z77" s="140"/>
      <c r="AA77" s="166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68"/>
      <c r="AO77" s="173"/>
      <c r="AP77" s="174"/>
      <c r="AQ77" s="174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65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7"/>
      <c r="BO77" s="167"/>
      <c r="BP77" s="167"/>
      <c r="BQ77" s="168"/>
      <c r="BR77" s="23"/>
      <c r="BS77" s="24"/>
    </row>
    <row r="78" spans="1:71" ht="19.350000000000001" customHeight="1">
      <c r="A78" s="24"/>
      <c r="B78" s="24"/>
      <c r="C78" s="2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6" t="s">
        <v>26</v>
      </c>
      <c r="V78" s="172"/>
      <c r="W78" s="172"/>
      <c r="X78" s="172"/>
      <c r="Y78" s="172"/>
      <c r="Z78" s="172"/>
      <c r="AA78" s="16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255" t="s">
        <v>53</v>
      </c>
      <c r="AO78" s="167"/>
      <c r="AP78" s="167"/>
      <c r="AQ78" s="167"/>
      <c r="AR78" s="167"/>
      <c r="AS78" s="167"/>
      <c r="AT78" s="167"/>
      <c r="AU78" s="167"/>
      <c r="AV78" s="167"/>
      <c r="AW78" s="167"/>
      <c r="AX78" s="178"/>
      <c r="AY78" s="176"/>
      <c r="AZ78" s="176"/>
      <c r="BA78" s="256"/>
      <c r="BB78" s="256"/>
      <c r="BC78" s="165"/>
      <c r="BD78" s="166"/>
      <c r="BE78" s="166"/>
      <c r="BF78" s="181" t="s">
        <v>6</v>
      </c>
      <c r="BG78" s="11"/>
      <c r="BH78" s="11"/>
      <c r="BI78" s="11"/>
      <c r="BJ78" s="11"/>
      <c r="BK78" s="11"/>
      <c r="BL78" s="11"/>
      <c r="BM78" s="167"/>
      <c r="BN78" s="167"/>
      <c r="BO78" s="167"/>
      <c r="BP78" s="167"/>
      <c r="BQ78" s="178"/>
      <c r="BR78" s="23"/>
      <c r="BS78" s="24"/>
    </row>
    <row r="79" spans="1:71" ht="15.6" customHeight="1">
      <c r="A79" s="24"/>
      <c r="B79" s="24"/>
      <c r="C79" s="22"/>
      <c r="D79" s="162" t="s">
        <v>7</v>
      </c>
      <c r="E79" s="163"/>
      <c r="F79" s="163"/>
      <c r="G79" s="163"/>
      <c r="H79" s="163"/>
      <c r="I79" s="163"/>
      <c r="J79" s="163"/>
      <c r="K79" s="163"/>
      <c r="L79" s="163"/>
      <c r="M79" s="164"/>
      <c r="N79" s="182" t="str">
        <f>IF([3]回答表!X54="●","●","")</f>
        <v>●</v>
      </c>
      <c r="O79" s="183"/>
      <c r="P79" s="183"/>
      <c r="Q79" s="184"/>
      <c r="R79" s="172"/>
      <c r="S79" s="172"/>
      <c r="T79" s="172"/>
      <c r="U79" s="185" t="str">
        <f>IF([3]回答表!X54="●",[3]回答表!B507,IF([3]回答表!AA54="●",[3]回答表!B537,""))</f>
        <v>終末処理場２か所の維持管理業務について、包括的民間委託を実施した。
薬剤費や電気料金等のユーティリティ費に係る部分も含めて委託したことにより、効率的な管理運営ができ、職員の事務負担が軽減された。</v>
      </c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5"/>
      <c r="AK79" s="186"/>
      <c r="AL79" s="186"/>
      <c r="AM79" s="186"/>
      <c r="AN79" s="185" t="str">
        <f>IF([3]回答表!X54="●",[3]回答表!B513,"")</f>
        <v>運転管理業務、ユーティリティ費、保険費の削減</v>
      </c>
      <c r="AO79" s="257"/>
      <c r="AP79" s="257"/>
      <c r="AQ79" s="257"/>
      <c r="AR79" s="257"/>
      <c r="AS79" s="257"/>
      <c r="AT79" s="257"/>
      <c r="AU79" s="257"/>
      <c r="AV79" s="257"/>
      <c r="AW79" s="257"/>
      <c r="AX79" s="257"/>
      <c r="AY79" s="257"/>
      <c r="AZ79" s="257"/>
      <c r="BA79" s="257"/>
      <c r="BB79" s="258"/>
      <c r="BC79" s="173"/>
      <c r="BD79" s="166"/>
      <c r="BE79" s="166"/>
      <c r="BF79" s="188" t="str">
        <f>IF([3]回答表!X54="●",[3]回答表!B519,IF([3]回答表!AA54="●",[3]回答表!B543,""))</f>
        <v>平成</v>
      </c>
      <c r="BG79" s="189"/>
      <c r="BH79" s="189"/>
      <c r="BI79" s="189"/>
      <c r="BJ79" s="188"/>
      <c r="BK79" s="189"/>
      <c r="BL79" s="189"/>
      <c r="BM79" s="189"/>
      <c r="BN79" s="188"/>
      <c r="BO79" s="189"/>
      <c r="BP79" s="189"/>
      <c r="BQ79" s="190"/>
      <c r="BR79" s="23"/>
      <c r="BS79" s="24"/>
    </row>
    <row r="80" spans="1:71" ht="15.6" customHeight="1">
      <c r="A80" s="24"/>
      <c r="B80" s="24"/>
      <c r="C80" s="22"/>
      <c r="D80" s="191"/>
      <c r="E80" s="192"/>
      <c r="F80" s="192"/>
      <c r="G80" s="192"/>
      <c r="H80" s="192"/>
      <c r="I80" s="192"/>
      <c r="J80" s="192"/>
      <c r="K80" s="192"/>
      <c r="L80" s="192"/>
      <c r="M80" s="193"/>
      <c r="N80" s="194"/>
      <c r="O80" s="195"/>
      <c r="P80" s="195"/>
      <c r="Q80" s="196"/>
      <c r="R80" s="172"/>
      <c r="S80" s="172"/>
      <c r="T80" s="172"/>
      <c r="U80" s="66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67"/>
      <c r="AK80" s="186"/>
      <c r="AL80" s="186"/>
      <c r="AM80" s="186"/>
      <c r="AN80" s="259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1"/>
      <c r="BC80" s="173"/>
      <c r="BD80" s="166"/>
      <c r="BE80" s="166"/>
      <c r="BF80" s="198"/>
      <c r="BG80" s="199"/>
      <c r="BH80" s="199"/>
      <c r="BI80" s="199"/>
      <c r="BJ80" s="198"/>
      <c r="BK80" s="199"/>
      <c r="BL80" s="199"/>
      <c r="BM80" s="199"/>
      <c r="BN80" s="198"/>
      <c r="BO80" s="199"/>
      <c r="BP80" s="199"/>
      <c r="BQ80" s="200"/>
      <c r="BR80" s="23"/>
      <c r="BS80" s="24"/>
    </row>
    <row r="81" spans="1:71" ht="15.6" customHeight="1">
      <c r="A81" s="24"/>
      <c r="B81" s="24"/>
      <c r="C81" s="22"/>
      <c r="D81" s="191"/>
      <c r="E81" s="192"/>
      <c r="F81" s="192"/>
      <c r="G81" s="192"/>
      <c r="H81" s="192"/>
      <c r="I81" s="192"/>
      <c r="J81" s="192"/>
      <c r="K81" s="192"/>
      <c r="L81" s="192"/>
      <c r="M81" s="193"/>
      <c r="N81" s="194"/>
      <c r="O81" s="195"/>
      <c r="P81" s="195"/>
      <c r="Q81" s="196"/>
      <c r="R81" s="172"/>
      <c r="S81" s="172"/>
      <c r="T81" s="172"/>
      <c r="U81" s="66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67"/>
      <c r="AK81" s="186"/>
      <c r="AL81" s="186"/>
      <c r="AM81" s="186"/>
      <c r="AN81" s="259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1"/>
      <c r="BC81" s="173"/>
      <c r="BD81" s="166"/>
      <c r="BE81" s="166"/>
      <c r="BF81" s="198"/>
      <c r="BG81" s="199"/>
      <c r="BH81" s="199"/>
      <c r="BI81" s="199"/>
      <c r="BJ81" s="198"/>
      <c r="BK81" s="199"/>
      <c r="BL81" s="199"/>
      <c r="BM81" s="199"/>
      <c r="BN81" s="198"/>
      <c r="BO81" s="199"/>
      <c r="BP81" s="199"/>
      <c r="BQ81" s="200"/>
      <c r="BR81" s="23"/>
      <c r="BS81" s="24"/>
    </row>
    <row r="82" spans="1:71" ht="15.6" customHeight="1">
      <c r="A82" s="24"/>
      <c r="B82" s="24"/>
      <c r="C82" s="22"/>
      <c r="D82" s="169"/>
      <c r="E82" s="170"/>
      <c r="F82" s="170"/>
      <c r="G82" s="170"/>
      <c r="H82" s="170"/>
      <c r="I82" s="170"/>
      <c r="J82" s="170"/>
      <c r="K82" s="170"/>
      <c r="L82" s="170"/>
      <c r="M82" s="171"/>
      <c r="N82" s="201"/>
      <c r="O82" s="202"/>
      <c r="P82" s="202"/>
      <c r="Q82" s="203"/>
      <c r="R82" s="172"/>
      <c r="S82" s="172"/>
      <c r="T82" s="172"/>
      <c r="U82" s="66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67"/>
      <c r="AK82" s="186"/>
      <c r="AL82" s="186"/>
      <c r="AM82" s="186"/>
      <c r="AN82" s="259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1"/>
      <c r="BC82" s="173"/>
      <c r="BD82" s="166"/>
      <c r="BE82" s="166"/>
      <c r="BF82" s="198">
        <f>IF([3]回答表!X54="●",[3]回答表!E519,IF([3]回答表!AA54="●",[3]回答表!E543,""))</f>
        <v>22</v>
      </c>
      <c r="BG82" s="199"/>
      <c r="BH82" s="199"/>
      <c r="BI82" s="199"/>
      <c r="BJ82" s="198">
        <f>IF([3]回答表!X54="●",[3]回答表!E520,IF([3]回答表!AA54="●",[3]回答表!E544,""))</f>
        <v>4</v>
      </c>
      <c r="BK82" s="199"/>
      <c r="BL82" s="199"/>
      <c r="BM82" s="200"/>
      <c r="BN82" s="198">
        <f>IF([3]回答表!X54="●",[3]回答表!E521,IF([3]回答表!AA54="●",[3]回答表!E545,""))</f>
        <v>1</v>
      </c>
      <c r="BO82" s="199"/>
      <c r="BP82" s="199"/>
      <c r="BQ82" s="200"/>
      <c r="BR82" s="23"/>
      <c r="BS82" s="24"/>
    </row>
    <row r="83" spans="1:71" ht="15.6" customHeight="1">
      <c r="A83" s="24"/>
      <c r="B83" s="24"/>
      <c r="C83" s="22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6"/>
      <c r="O83" s="206"/>
      <c r="P83" s="206"/>
      <c r="Q83" s="206"/>
      <c r="R83" s="206"/>
      <c r="S83" s="206"/>
      <c r="T83" s="206"/>
      <c r="U83" s="66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67"/>
      <c r="AK83" s="186"/>
      <c r="AL83" s="186"/>
      <c r="AM83" s="186"/>
      <c r="AN83" s="259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1"/>
      <c r="BC83" s="173"/>
      <c r="BD83" s="173"/>
      <c r="BE83" s="173"/>
      <c r="BF83" s="198"/>
      <c r="BG83" s="199"/>
      <c r="BH83" s="199"/>
      <c r="BI83" s="199"/>
      <c r="BJ83" s="198"/>
      <c r="BK83" s="199"/>
      <c r="BL83" s="199"/>
      <c r="BM83" s="200"/>
      <c r="BN83" s="198"/>
      <c r="BO83" s="199"/>
      <c r="BP83" s="199"/>
      <c r="BQ83" s="200"/>
      <c r="BR83" s="23"/>
      <c r="BS83" s="24"/>
    </row>
    <row r="84" spans="1:71" ht="15.6" customHeight="1">
      <c r="A84" s="24"/>
      <c r="B84" s="24"/>
      <c r="C84" s="22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6"/>
      <c r="O84" s="206"/>
      <c r="P84" s="206"/>
      <c r="Q84" s="206"/>
      <c r="R84" s="206"/>
      <c r="S84" s="206"/>
      <c r="T84" s="206"/>
      <c r="U84" s="66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67"/>
      <c r="AK84" s="186"/>
      <c r="AL84" s="186"/>
      <c r="AM84" s="186"/>
      <c r="AN84" s="259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1"/>
      <c r="BC84" s="173"/>
      <c r="BD84" s="166"/>
      <c r="BE84" s="166"/>
      <c r="BF84" s="198"/>
      <c r="BG84" s="199"/>
      <c r="BH84" s="199"/>
      <c r="BI84" s="199"/>
      <c r="BJ84" s="198"/>
      <c r="BK84" s="199"/>
      <c r="BL84" s="199"/>
      <c r="BM84" s="200"/>
      <c r="BN84" s="198"/>
      <c r="BO84" s="199"/>
      <c r="BP84" s="199"/>
      <c r="BQ84" s="200"/>
      <c r="BR84" s="23"/>
      <c r="BS84" s="24"/>
    </row>
    <row r="85" spans="1:71" ht="15.6" customHeight="1">
      <c r="A85" s="24"/>
      <c r="B85" s="24"/>
      <c r="C85" s="22"/>
      <c r="D85" s="211" t="s">
        <v>8</v>
      </c>
      <c r="E85" s="212"/>
      <c r="F85" s="212"/>
      <c r="G85" s="212"/>
      <c r="H85" s="212"/>
      <c r="I85" s="212"/>
      <c r="J85" s="212"/>
      <c r="K85" s="212"/>
      <c r="L85" s="212"/>
      <c r="M85" s="213"/>
      <c r="N85" s="182" t="str">
        <f>IF([3]回答表!AA54="●","●","")</f>
        <v/>
      </c>
      <c r="O85" s="183"/>
      <c r="P85" s="183"/>
      <c r="Q85" s="184"/>
      <c r="R85" s="172"/>
      <c r="S85" s="172"/>
      <c r="T85" s="172"/>
      <c r="U85" s="66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67"/>
      <c r="AK85" s="186"/>
      <c r="AL85" s="186"/>
      <c r="AM85" s="186"/>
      <c r="AN85" s="259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1"/>
      <c r="BC85" s="173"/>
      <c r="BD85" s="215"/>
      <c r="BE85" s="215"/>
      <c r="BF85" s="198"/>
      <c r="BG85" s="199"/>
      <c r="BH85" s="199"/>
      <c r="BI85" s="199"/>
      <c r="BJ85" s="198"/>
      <c r="BK85" s="199"/>
      <c r="BL85" s="199"/>
      <c r="BM85" s="200"/>
      <c r="BN85" s="198"/>
      <c r="BO85" s="199"/>
      <c r="BP85" s="199"/>
      <c r="BQ85" s="200"/>
      <c r="BR85" s="23"/>
      <c r="BS85" s="24"/>
    </row>
    <row r="86" spans="1:71" ht="15.6" customHeight="1">
      <c r="A86" s="24"/>
      <c r="B86" s="24"/>
      <c r="C86" s="22"/>
      <c r="D86" s="216"/>
      <c r="E86" s="217"/>
      <c r="F86" s="217"/>
      <c r="G86" s="217"/>
      <c r="H86" s="217"/>
      <c r="I86" s="217"/>
      <c r="J86" s="217"/>
      <c r="K86" s="217"/>
      <c r="L86" s="217"/>
      <c r="M86" s="218"/>
      <c r="N86" s="194"/>
      <c r="O86" s="195"/>
      <c r="P86" s="195"/>
      <c r="Q86" s="196"/>
      <c r="R86" s="172"/>
      <c r="S86" s="172"/>
      <c r="T86" s="172"/>
      <c r="U86" s="66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67"/>
      <c r="AK86" s="186"/>
      <c r="AL86" s="186"/>
      <c r="AM86" s="186"/>
      <c r="AN86" s="259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1"/>
      <c r="BC86" s="173"/>
      <c r="BD86" s="215"/>
      <c r="BE86" s="215"/>
      <c r="BF86" s="198" t="s">
        <v>9</v>
      </c>
      <c r="BG86" s="199"/>
      <c r="BH86" s="199"/>
      <c r="BI86" s="199"/>
      <c r="BJ86" s="198" t="s">
        <v>10</v>
      </c>
      <c r="BK86" s="199"/>
      <c r="BL86" s="199"/>
      <c r="BM86" s="199"/>
      <c r="BN86" s="198" t="s">
        <v>11</v>
      </c>
      <c r="BO86" s="199"/>
      <c r="BP86" s="199"/>
      <c r="BQ86" s="200"/>
      <c r="BR86" s="23"/>
      <c r="BS86" s="24"/>
    </row>
    <row r="87" spans="1:71" ht="15.6" customHeight="1">
      <c r="A87" s="24"/>
      <c r="B87" s="24"/>
      <c r="C87" s="22"/>
      <c r="D87" s="216"/>
      <c r="E87" s="217"/>
      <c r="F87" s="217"/>
      <c r="G87" s="217"/>
      <c r="H87" s="217"/>
      <c r="I87" s="217"/>
      <c r="J87" s="217"/>
      <c r="K87" s="217"/>
      <c r="L87" s="217"/>
      <c r="M87" s="218"/>
      <c r="N87" s="194"/>
      <c r="O87" s="195"/>
      <c r="P87" s="195"/>
      <c r="Q87" s="196"/>
      <c r="R87" s="172"/>
      <c r="S87" s="172"/>
      <c r="T87" s="172"/>
      <c r="U87" s="66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67"/>
      <c r="AK87" s="186"/>
      <c r="AL87" s="186"/>
      <c r="AM87" s="186"/>
      <c r="AN87" s="259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1"/>
      <c r="BC87" s="173"/>
      <c r="BD87" s="215"/>
      <c r="BE87" s="215"/>
      <c r="BF87" s="198"/>
      <c r="BG87" s="199"/>
      <c r="BH87" s="199"/>
      <c r="BI87" s="199"/>
      <c r="BJ87" s="198"/>
      <c r="BK87" s="199"/>
      <c r="BL87" s="199"/>
      <c r="BM87" s="199"/>
      <c r="BN87" s="198"/>
      <c r="BO87" s="199"/>
      <c r="BP87" s="199"/>
      <c r="BQ87" s="200"/>
      <c r="BR87" s="23"/>
      <c r="BS87" s="24"/>
    </row>
    <row r="88" spans="1:71" ht="15.6" customHeight="1">
      <c r="A88" s="24"/>
      <c r="B88" s="24"/>
      <c r="C88" s="22"/>
      <c r="D88" s="219"/>
      <c r="E88" s="220"/>
      <c r="F88" s="220"/>
      <c r="G88" s="220"/>
      <c r="H88" s="220"/>
      <c r="I88" s="220"/>
      <c r="J88" s="220"/>
      <c r="K88" s="220"/>
      <c r="L88" s="220"/>
      <c r="M88" s="221"/>
      <c r="N88" s="201"/>
      <c r="O88" s="202"/>
      <c r="P88" s="202"/>
      <c r="Q88" s="203"/>
      <c r="R88" s="172"/>
      <c r="S88" s="172"/>
      <c r="T88" s="172"/>
      <c r="U88" s="68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70"/>
      <c r="AK88" s="186"/>
      <c r="AL88" s="186"/>
      <c r="AM88" s="186"/>
      <c r="AN88" s="262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4"/>
      <c r="BC88" s="173"/>
      <c r="BD88" s="215"/>
      <c r="BE88" s="215"/>
      <c r="BF88" s="223"/>
      <c r="BG88" s="224"/>
      <c r="BH88" s="224"/>
      <c r="BI88" s="224"/>
      <c r="BJ88" s="223"/>
      <c r="BK88" s="224"/>
      <c r="BL88" s="224"/>
      <c r="BM88" s="224"/>
      <c r="BN88" s="223"/>
      <c r="BO88" s="224"/>
      <c r="BP88" s="224"/>
      <c r="BQ88" s="225"/>
      <c r="BR88" s="23"/>
      <c r="BS88" s="24"/>
    </row>
    <row r="89" spans="1:71" ht="15.6" customHeight="1">
      <c r="A89" s="24"/>
      <c r="B89" s="24"/>
      <c r="C89" s="22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  <c r="AK89" s="186"/>
      <c r="AL89" s="186"/>
      <c r="AM89" s="226"/>
      <c r="AN89" s="226"/>
      <c r="AO89" s="226"/>
      <c r="AP89" s="226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6"/>
      <c r="BC89" s="173"/>
      <c r="BD89" s="215"/>
      <c r="BE89" s="215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23"/>
      <c r="BS89" s="24"/>
    </row>
    <row r="90" spans="1:71" ht="15.6" customHeight="1">
      <c r="A90" s="24"/>
      <c r="B90" s="24"/>
      <c r="C90" s="22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172"/>
      <c r="S90" s="172"/>
      <c r="T90" s="172"/>
      <c r="U90" s="176" t="s">
        <v>58</v>
      </c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  <c r="AK90" s="186"/>
      <c r="AL90" s="186"/>
      <c r="AM90" s="176" t="s">
        <v>59</v>
      </c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40"/>
      <c r="BR90" s="23"/>
      <c r="BS90" s="24"/>
    </row>
    <row r="91" spans="1:71" ht="15.6" customHeight="1">
      <c r="A91" s="24"/>
      <c r="B91" s="24"/>
      <c r="C91" s="22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172"/>
      <c r="S91" s="172"/>
      <c r="T91" s="172"/>
      <c r="U91" s="73">
        <f>IF([3]回答表!X54="●",[3]回答表!E524,IF([3]回答表!AA54="●",[3]回答表!E548,""))</f>
        <v>0.7</v>
      </c>
      <c r="V91" s="74"/>
      <c r="W91" s="74"/>
      <c r="X91" s="74"/>
      <c r="Y91" s="74"/>
      <c r="Z91" s="74"/>
      <c r="AA91" s="74"/>
      <c r="AB91" s="74"/>
      <c r="AC91" s="74"/>
      <c r="AD91" s="74"/>
      <c r="AE91" s="77" t="s">
        <v>60</v>
      </c>
      <c r="AF91" s="77"/>
      <c r="AG91" s="77"/>
      <c r="AH91" s="77"/>
      <c r="AI91" s="77"/>
      <c r="AJ91" s="78"/>
      <c r="AK91" s="186"/>
      <c r="AL91" s="186"/>
      <c r="AM91" s="185" t="str">
        <f>IF([3]回答表!X54="●",[3]回答表!B526,IF([3]回答表!AA54="●",[3]回答表!B550,""))</f>
        <v>維持管理費　　　年▲670千円</v>
      </c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5"/>
      <c r="BR91" s="23"/>
      <c r="BS91" s="24"/>
    </row>
    <row r="92" spans="1:71" ht="15.6" customHeight="1">
      <c r="A92" s="24"/>
      <c r="B92" s="24"/>
      <c r="C92" s="22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172"/>
      <c r="S92" s="172"/>
      <c r="T92" s="172"/>
      <c r="U92" s="75"/>
      <c r="V92" s="76"/>
      <c r="W92" s="76"/>
      <c r="X92" s="76"/>
      <c r="Y92" s="76"/>
      <c r="Z92" s="76"/>
      <c r="AA92" s="76"/>
      <c r="AB92" s="76"/>
      <c r="AC92" s="76"/>
      <c r="AD92" s="76"/>
      <c r="AE92" s="79"/>
      <c r="AF92" s="79"/>
      <c r="AG92" s="79"/>
      <c r="AH92" s="79"/>
      <c r="AI92" s="79"/>
      <c r="AJ92" s="80"/>
      <c r="AK92" s="186"/>
      <c r="AL92" s="186"/>
      <c r="AM92" s="66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67"/>
      <c r="BR92" s="23"/>
      <c r="BS92" s="24"/>
    </row>
    <row r="93" spans="1:71" ht="15.6" customHeight="1">
      <c r="A93" s="24"/>
      <c r="B93" s="24"/>
      <c r="C93" s="22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  <c r="AK93" s="186"/>
      <c r="AL93" s="186"/>
      <c r="AM93" s="66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67"/>
      <c r="BR93" s="23"/>
      <c r="BS93" s="24"/>
    </row>
    <row r="94" spans="1:71" ht="15.6" customHeight="1">
      <c r="A94" s="24"/>
      <c r="B94" s="24"/>
      <c r="C94" s="22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86"/>
      <c r="AL94" s="186"/>
      <c r="AM94" s="66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67"/>
      <c r="BR94" s="23"/>
      <c r="BS94" s="24"/>
    </row>
    <row r="95" spans="1:71" ht="15.6" customHeight="1">
      <c r="A95" s="24"/>
      <c r="B95" s="24"/>
      <c r="C95" s="22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86"/>
      <c r="AL95" s="186"/>
      <c r="AM95" s="68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70"/>
      <c r="BR95" s="23"/>
      <c r="BS95" s="24"/>
    </row>
    <row r="96" spans="1:71" ht="15.6" customHeight="1">
      <c r="A96" s="24"/>
      <c r="B96" s="24"/>
      <c r="C96" s="22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40"/>
      <c r="Y96" s="140"/>
      <c r="Z96" s="140"/>
      <c r="AA96" s="167"/>
      <c r="AB96" s="167"/>
      <c r="AC96" s="167"/>
      <c r="AD96" s="167"/>
      <c r="AE96" s="167"/>
      <c r="AF96" s="167"/>
      <c r="AG96" s="167"/>
      <c r="AH96" s="167"/>
      <c r="AI96" s="167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23"/>
      <c r="BS96" s="24"/>
    </row>
    <row r="97" spans="3:71" ht="19.350000000000001" customHeight="1">
      <c r="C97" s="22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172"/>
      <c r="O97" s="172"/>
      <c r="P97" s="172"/>
      <c r="Q97" s="172"/>
      <c r="R97" s="172"/>
      <c r="S97" s="172"/>
      <c r="T97" s="172"/>
      <c r="U97" s="176" t="s">
        <v>26</v>
      </c>
      <c r="V97" s="172"/>
      <c r="W97" s="172"/>
      <c r="X97" s="172"/>
      <c r="Y97" s="172"/>
      <c r="Z97" s="172"/>
      <c r="AA97" s="167"/>
      <c r="AB97" s="17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76" t="s">
        <v>12</v>
      </c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40"/>
      <c r="BR97" s="23"/>
      <c r="BS97" s="24"/>
    </row>
    <row r="98" spans="3:71" ht="15.6" customHeight="1">
      <c r="C98" s="22"/>
      <c r="D98" s="162" t="s">
        <v>13</v>
      </c>
      <c r="E98" s="163"/>
      <c r="F98" s="163"/>
      <c r="G98" s="163"/>
      <c r="H98" s="163"/>
      <c r="I98" s="163"/>
      <c r="J98" s="163"/>
      <c r="K98" s="163"/>
      <c r="L98" s="163"/>
      <c r="M98" s="164"/>
      <c r="N98" s="182" t="str">
        <f>IF([3]回答表!AD54="●","●","")</f>
        <v/>
      </c>
      <c r="O98" s="183"/>
      <c r="P98" s="183"/>
      <c r="Q98" s="184"/>
      <c r="R98" s="172"/>
      <c r="S98" s="172"/>
      <c r="T98" s="172"/>
      <c r="U98" s="185" t="str">
        <f>IF([3]回答表!AD54="●",[3]回答表!B561,"")</f>
        <v/>
      </c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5"/>
      <c r="AK98" s="254"/>
      <c r="AL98" s="254"/>
      <c r="AM98" s="185" t="str">
        <f>IF([3]回答表!AD54="●",[3]回答表!B567,"")</f>
        <v/>
      </c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5"/>
      <c r="BR98" s="23"/>
      <c r="BS98" s="24"/>
    </row>
    <row r="99" spans="3:71" ht="15.6" customHeight="1">
      <c r="C99" s="22"/>
      <c r="D99" s="191"/>
      <c r="E99" s="192"/>
      <c r="F99" s="192"/>
      <c r="G99" s="192"/>
      <c r="H99" s="192"/>
      <c r="I99" s="192"/>
      <c r="J99" s="192"/>
      <c r="K99" s="192"/>
      <c r="L99" s="192"/>
      <c r="M99" s="193"/>
      <c r="N99" s="194"/>
      <c r="O99" s="195"/>
      <c r="P99" s="195"/>
      <c r="Q99" s="196"/>
      <c r="R99" s="172"/>
      <c r="S99" s="172"/>
      <c r="T99" s="172"/>
      <c r="U99" s="66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67"/>
      <c r="AK99" s="254"/>
      <c r="AL99" s="254"/>
      <c r="AM99" s="66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67"/>
      <c r="BR99" s="23"/>
      <c r="BS99" s="24"/>
    </row>
    <row r="100" spans="3:71" ht="15.6" customHeight="1">
      <c r="C100" s="22"/>
      <c r="D100" s="191"/>
      <c r="E100" s="192"/>
      <c r="F100" s="192"/>
      <c r="G100" s="192"/>
      <c r="H100" s="192"/>
      <c r="I100" s="192"/>
      <c r="J100" s="192"/>
      <c r="K100" s="192"/>
      <c r="L100" s="192"/>
      <c r="M100" s="193"/>
      <c r="N100" s="194"/>
      <c r="O100" s="195"/>
      <c r="P100" s="195"/>
      <c r="Q100" s="196"/>
      <c r="R100" s="172"/>
      <c r="S100" s="172"/>
      <c r="T100" s="172"/>
      <c r="U100" s="66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67"/>
      <c r="AK100" s="254"/>
      <c r="AL100" s="254"/>
      <c r="AM100" s="66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67"/>
      <c r="BR100" s="23"/>
      <c r="BS100" s="24"/>
    </row>
    <row r="101" spans="3:71" ht="15.6" customHeight="1">
      <c r="C101" s="22"/>
      <c r="D101" s="169"/>
      <c r="E101" s="170"/>
      <c r="F101" s="170"/>
      <c r="G101" s="170"/>
      <c r="H101" s="170"/>
      <c r="I101" s="170"/>
      <c r="J101" s="170"/>
      <c r="K101" s="170"/>
      <c r="L101" s="170"/>
      <c r="M101" s="171"/>
      <c r="N101" s="201"/>
      <c r="O101" s="202"/>
      <c r="P101" s="202"/>
      <c r="Q101" s="203"/>
      <c r="R101" s="172"/>
      <c r="S101" s="172"/>
      <c r="T101" s="172"/>
      <c r="U101" s="68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70"/>
      <c r="AK101" s="254"/>
      <c r="AL101" s="254"/>
      <c r="AM101" s="68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70"/>
      <c r="BR101" s="23"/>
      <c r="BS101" s="24"/>
    </row>
    <row r="102" spans="3:71" ht="15.6" customHeight="1"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7"/>
      <c r="BS102" s="24"/>
    </row>
  </sheetData>
  <mergeCells count="98">
    <mergeCell ref="C11:T13"/>
    <mergeCell ref="BG11:BQ13"/>
    <mergeCell ref="U11:AN13"/>
    <mergeCell ref="AO11:BF13"/>
    <mergeCell ref="D98:M101"/>
    <mergeCell ref="N98:Q101"/>
    <mergeCell ref="U98:AJ101"/>
    <mergeCell ref="AM98:BQ101"/>
    <mergeCell ref="BF86:BI88"/>
    <mergeCell ref="BJ86:BM88"/>
    <mergeCell ref="BN86:BQ88"/>
    <mergeCell ref="U91:AD92"/>
    <mergeCell ref="AE91:AJ92"/>
    <mergeCell ref="AM91:BQ95"/>
    <mergeCell ref="BF79:BI81"/>
    <mergeCell ref="BJ79:BM81"/>
    <mergeCell ref="BN79:BQ81"/>
    <mergeCell ref="BF82:BI85"/>
    <mergeCell ref="BJ82:BM85"/>
    <mergeCell ref="BN82:BQ85"/>
    <mergeCell ref="D75:Q76"/>
    <mergeCell ref="R75:BB76"/>
    <mergeCell ref="D79:M82"/>
    <mergeCell ref="N79:Q82"/>
    <mergeCell ref="U79:AJ88"/>
    <mergeCell ref="AN79:BB88"/>
    <mergeCell ref="D85:M88"/>
    <mergeCell ref="N85:Q88"/>
    <mergeCell ref="AR73:BB74"/>
    <mergeCell ref="U60:AD61"/>
    <mergeCell ref="AE60:AJ61"/>
    <mergeCell ref="AM60:BQ64"/>
    <mergeCell ref="D67:M70"/>
    <mergeCell ref="N67:Q70"/>
    <mergeCell ref="U67:AJ70"/>
    <mergeCell ref="AM67:BQ70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49:AB51"/>
    <mergeCell ref="AC49:AJ51"/>
    <mergeCell ref="AK49:AR51"/>
    <mergeCell ref="AS49:AZ51"/>
    <mergeCell ref="BA49:BH51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BF35:BI37"/>
    <mergeCell ref="BJ35:BM37"/>
    <mergeCell ref="BN35:BQ37"/>
    <mergeCell ref="U37:AB39"/>
    <mergeCell ref="BF38:BI42"/>
    <mergeCell ref="BJ38:BM42"/>
    <mergeCell ref="BN38:BQ42"/>
    <mergeCell ref="AR29:BB30"/>
    <mergeCell ref="D31:Q32"/>
    <mergeCell ref="R31:BB32"/>
    <mergeCell ref="D35:M38"/>
    <mergeCell ref="N35:Q38"/>
    <mergeCell ref="U35:AB36"/>
    <mergeCell ref="AM35:BC4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A1:CF61"/>
  <sheetViews>
    <sheetView showZeros="0" view="pageBreakPreview" zoomScale="55" zoomScaleNormal="55" zoomScaleSheetLayoutView="55" workbookViewId="0">
      <selection activeCell="CK69" sqref="CK69"/>
    </sheetView>
  </sheetViews>
  <sheetFormatPr defaultColWidth="2.875" defaultRowHeight="12.6" customHeight="1"/>
  <cols>
    <col min="1" max="25" width="2.5" style="271" customWidth="1"/>
    <col min="26" max="26" width="2.125" style="271" customWidth="1"/>
    <col min="27" max="27" width="2.5" style="271" hidden="1" customWidth="1"/>
    <col min="28" max="28" width="4.625" style="271" customWidth="1"/>
    <col min="29" max="34" width="2.5" style="271" customWidth="1"/>
    <col min="35" max="35" width="0.125" style="271" customWidth="1"/>
    <col min="36" max="36" width="4.5" style="271" customWidth="1"/>
    <col min="37" max="37" width="4.625" style="271" customWidth="1"/>
    <col min="38" max="71" width="2.5" style="271" customWidth="1"/>
    <col min="72" max="16384" width="2.875" style="27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106" t="str">
        <f>IF(COUNTIF([5]回答表!K16,"*")&gt;0,[5]回答表!K16,"")</f>
        <v>北栄町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07" t="str">
        <f>IF(COUNTIF([5]回答表!F18,"*")&gt;0,[5]回答表!F18,"")</f>
        <v>下水道事業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tr">
        <f>IF(COUNTIF([5]回答表!W18,"*")&gt;0,[5]回答表!W18,"")</f>
        <v>農業集落排水施設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106" t="str">
        <f>IF(COUNTIF([5]回答表!F20,"*")&gt;0,[5]回答表!F20,"")</f>
        <v/>
      </c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3:84" ht="15.6" customHeight="1"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7"/>
      <c r="BS17" s="110"/>
    </row>
    <row r="18" spans="3:84" ht="15.6" customHeight="1">
      <c r="C18" s="275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90"/>
      <c r="BS18" s="110"/>
    </row>
    <row r="19" spans="3:84" ht="15.6" customHeight="1">
      <c r="C19" s="275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90"/>
      <c r="BS19" s="110"/>
    </row>
    <row r="20" spans="3:84" ht="13.35" customHeight="1">
      <c r="C20" s="275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90"/>
      <c r="BS20" s="128"/>
    </row>
    <row r="21" spans="3:84" ht="13.35" customHeight="1">
      <c r="C21" s="275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90"/>
      <c r="BS21" s="128"/>
    </row>
    <row r="22" spans="3:84" ht="13.35" customHeight="1">
      <c r="C22" s="275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90"/>
      <c r="BS22" s="128"/>
    </row>
    <row r="23" spans="3:84" ht="31.35" customHeight="1">
      <c r="C23" s="275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90"/>
      <c r="BS23" s="128"/>
    </row>
    <row r="24" spans="3:84" ht="15.6" customHeight="1">
      <c r="C24" s="275"/>
      <c r="D24" s="151" t="str">
        <f>IF([5]回答表!R49="●","●","")</f>
        <v>●</v>
      </c>
      <c r="E24" s="152"/>
      <c r="F24" s="152"/>
      <c r="G24" s="152"/>
      <c r="H24" s="152"/>
      <c r="I24" s="152"/>
      <c r="J24" s="153"/>
      <c r="K24" s="151" t="str">
        <f>IF([5]回答表!R50="●","●","")</f>
        <v/>
      </c>
      <c r="L24" s="152"/>
      <c r="M24" s="152"/>
      <c r="N24" s="152"/>
      <c r="O24" s="152"/>
      <c r="P24" s="152"/>
      <c r="Q24" s="153"/>
      <c r="R24" s="151" t="str">
        <f>IF([5]回答表!R51="●","●","")</f>
        <v/>
      </c>
      <c r="S24" s="152"/>
      <c r="T24" s="152"/>
      <c r="U24" s="152"/>
      <c r="V24" s="152"/>
      <c r="W24" s="152"/>
      <c r="X24" s="153"/>
      <c r="Y24" s="151" t="str">
        <f>IF([5]回答表!R52="●","●","")</f>
        <v/>
      </c>
      <c r="Z24" s="152"/>
      <c r="AA24" s="152"/>
      <c r="AB24" s="152"/>
      <c r="AC24" s="152"/>
      <c r="AD24" s="152"/>
      <c r="AE24" s="153"/>
      <c r="AF24" s="154" t="str">
        <f>IF([5]回答表!R53="●","●","")</f>
        <v/>
      </c>
      <c r="AG24" s="155"/>
      <c r="AH24" s="155"/>
      <c r="AI24" s="155"/>
      <c r="AJ24" s="155"/>
      <c r="AK24" s="155"/>
      <c r="AL24" s="156"/>
      <c r="AM24" s="154" t="str">
        <f>IF([5]回答表!R54="●","●","")</f>
        <v/>
      </c>
      <c r="AN24" s="155"/>
      <c r="AO24" s="155"/>
      <c r="AP24" s="155"/>
      <c r="AQ24" s="155"/>
      <c r="AR24" s="155"/>
      <c r="AS24" s="156"/>
      <c r="AT24" s="154" t="str">
        <f>IF([5]回答表!R55="●","●","")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IF([5]回答表!R56="●","●","")</f>
        <v/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90"/>
      <c r="BS24" s="128"/>
    </row>
    <row r="25" spans="3:84" ht="15.6" customHeight="1">
      <c r="C25" s="275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90"/>
      <c r="BS25" s="128"/>
    </row>
    <row r="26" spans="3:84" ht="15.6" customHeight="1">
      <c r="C26" s="275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90"/>
      <c r="BS26" s="128"/>
    </row>
    <row r="27" spans="3:84" ht="15.6" customHeight="1"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91"/>
      <c r="BL27" s="292"/>
      <c r="BS27" s="128"/>
    </row>
    <row r="28" spans="3:84" ht="15.6" customHeight="1">
      <c r="BS28" s="272"/>
    </row>
    <row r="29" spans="3:84" ht="15.6" customHeight="1">
      <c r="BS29" s="161"/>
    </row>
    <row r="30" spans="3:84" ht="15.6" customHeight="1"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BS30" s="272"/>
    </row>
    <row r="31" spans="3:84" ht="15.6" customHeight="1">
      <c r="C31" s="280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282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4"/>
      <c r="BS31" s="272"/>
      <c r="CF31" s="296"/>
    </row>
    <row r="32" spans="3:84" ht="15.6" customHeight="1">
      <c r="C32" s="285"/>
      <c r="D32" s="58" t="s">
        <v>4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165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7"/>
      <c r="BO32" s="167"/>
      <c r="BP32" s="167"/>
      <c r="BQ32" s="168"/>
      <c r="BR32" s="286"/>
      <c r="BS32" s="272"/>
    </row>
    <row r="33" spans="1:71" ht="15.6" customHeight="1">
      <c r="C33" s="285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165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7"/>
      <c r="BO33" s="167"/>
      <c r="BP33" s="167"/>
      <c r="BQ33" s="168"/>
      <c r="BR33" s="286"/>
      <c r="BS33" s="272"/>
    </row>
    <row r="34" spans="1:71" ht="15.6" customHeight="1">
      <c r="C34" s="285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40"/>
      <c r="Y34" s="140"/>
      <c r="Z34" s="140"/>
      <c r="AA34" s="166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68"/>
      <c r="AO34" s="173"/>
      <c r="AP34" s="174"/>
      <c r="AQ34" s="174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65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7"/>
      <c r="BO34" s="167"/>
      <c r="BP34" s="167"/>
      <c r="BQ34" s="168"/>
      <c r="BR34" s="286"/>
      <c r="BS34" s="272"/>
    </row>
    <row r="35" spans="1:71" ht="18.75">
      <c r="A35" s="272"/>
      <c r="B35" s="272"/>
      <c r="C35" s="285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6" t="s">
        <v>26</v>
      </c>
      <c r="V35" s="172"/>
      <c r="W35" s="172"/>
      <c r="X35" s="172"/>
      <c r="Y35" s="172"/>
      <c r="Z35" s="172"/>
      <c r="AA35" s="16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6" t="s">
        <v>5</v>
      </c>
      <c r="AN35" s="178"/>
      <c r="AO35" s="177"/>
      <c r="AP35" s="179"/>
      <c r="AQ35" s="179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180"/>
      <c r="BD35" s="167"/>
      <c r="BE35" s="167"/>
      <c r="BF35" s="181" t="s">
        <v>6</v>
      </c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8"/>
      <c r="BR35" s="286"/>
      <c r="BS35" s="272"/>
    </row>
    <row r="36" spans="1:71" ht="15.6" customHeight="1">
      <c r="A36" s="272"/>
      <c r="B36" s="272"/>
      <c r="C36" s="285"/>
      <c r="D36" s="162" t="s">
        <v>7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82" t="str">
        <f>IF([5]回答表!X49="●","●","")</f>
        <v/>
      </c>
      <c r="O36" s="183"/>
      <c r="P36" s="183"/>
      <c r="Q36" s="184"/>
      <c r="R36" s="172"/>
      <c r="S36" s="172"/>
      <c r="T36" s="172"/>
      <c r="U36" s="185" t="str">
        <f>IF([5]回答表!X49="●",[5]回答表!B67,IF([5]回答表!AA49="●",[5]回答表!B98,""))</f>
        <v>下水道事業全体の最適化、経費削減、効率化のため、町内に１か所ある農業集落排水施設を廃止し、下水道事業（特定環境保全公共下水道）北条処理区へ接続統合する予定で、現在設計を終え、R5から接続工事に入る予定。</v>
      </c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5"/>
      <c r="AK36" s="186"/>
      <c r="AL36" s="186"/>
      <c r="AM36" s="187" t="s">
        <v>27</v>
      </c>
      <c r="AN36" s="187"/>
      <c r="AO36" s="187"/>
      <c r="AP36" s="187"/>
      <c r="AQ36" s="187"/>
      <c r="AR36" s="187"/>
      <c r="AS36" s="187"/>
      <c r="AT36" s="187"/>
      <c r="AU36" s="187" t="s">
        <v>28</v>
      </c>
      <c r="AV36" s="187"/>
      <c r="AW36" s="187"/>
      <c r="AX36" s="187"/>
      <c r="AY36" s="187"/>
      <c r="AZ36" s="187"/>
      <c r="BA36" s="187"/>
      <c r="BB36" s="187"/>
      <c r="BC36" s="173"/>
      <c r="BD36" s="166"/>
      <c r="BE36" s="166"/>
      <c r="BF36" s="188" t="str">
        <f>IF([5]回答表!X49="●",[5]回答表!S73,IF([5]回答表!AA49="●",[5]回答表!S104,""))</f>
        <v>令和</v>
      </c>
      <c r="BG36" s="189"/>
      <c r="BH36" s="189"/>
      <c r="BI36" s="189"/>
      <c r="BJ36" s="188"/>
      <c r="BK36" s="189"/>
      <c r="BL36" s="189"/>
      <c r="BM36" s="189"/>
      <c r="BN36" s="188"/>
      <c r="BO36" s="189"/>
      <c r="BP36" s="189"/>
      <c r="BQ36" s="190"/>
      <c r="BR36" s="286"/>
      <c r="BS36" s="272"/>
    </row>
    <row r="37" spans="1:71" ht="15.6" customHeight="1">
      <c r="A37" s="272"/>
      <c r="B37" s="272"/>
      <c r="C37" s="285"/>
      <c r="D37" s="191"/>
      <c r="E37" s="192"/>
      <c r="F37" s="192"/>
      <c r="G37" s="192"/>
      <c r="H37" s="192"/>
      <c r="I37" s="192"/>
      <c r="J37" s="192"/>
      <c r="K37" s="192"/>
      <c r="L37" s="192"/>
      <c r="M37" s="193"/>
      <c r="N37" s="194"/>
      <c r="O37" s="195"/>
      <c r="P37" s="195"/>
      <c r="Q37" s="196"/>
      <c r="R37" s="172"/>
      <c r="S37" s="172"/>
      <c r="T37" s="172"/>
      <c r="U37" s="66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67"/>
      <c r="AK37" s="186"/>
      <c r="AL37" s="186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73"/>
      <c r="BD37" s="166"/>
      <c r="BE37" s="166"/>
      <c r="BF37" s="198"/>
      <c r="BG37" s="199"/>
      <c r="BH37" s="199"/>
      <c r="BI37" s="199"/>
      <c r="BJ37" s="198"/>
      <c r="BK37" s="199"/>
      <c r="BL37" s="199"/>
      <c r="BM37" s="199"/>
      <c r="BN37" s="198"/>
      <c r="BO37" s="199"/>
      <c r="BP37" s="199"/>
      <c r="BQ37" s="200"/>
      <c r="BR37" s="286"/>
      <c r="BS37" s="272"/>
    </row>
    <row r="38" spans="1:71" ht="15.6" customHeight="1">
      <c r="A38" s="272"/>
      <c r="B38" s="272"/>
      <c r="C38" s="285"/>
      <c r="D38" s="191"/>
      <c r="E38" s="192"/>
      <c r="F38" s="192"/>
      <c r="G38" s="192"/>
      <c r="H38" s="192"/>
      <c r="I38" s="192"/>
      <c r="J38" s="192"/>
      <c r="K38" s="192"/>
      <c r="L38" s="192"/>
      <c r="M38" s="193"/>
      <c r="N38" s="194"/>
      <c r="O38" s="195"/>
      <c r="P38" s="195"/>
      <c r="Q38" s="196"/>
      <c r="R38" s="172"/>
      <c r="S38" s="172"/>
      <c r="T38" s="172"/>
      <c r="U38" s="66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67"/>
      <c r="AK38" s="186"/>
      <c r="AL38" s="186"/>
      <c r="AM38" s="154" t="str">
        <f>IF([5]回答表!X49="●",[5]回答表!G73,IF([5]回答表!AA49="●",[5]回答表!G104,""))</f>
        <v>●</v>
      </c>
      <c r="AN38" s="155"/>
      <c r="AO38" s="155"/>
      <c r="AP38" s="155"/>
      <c r="AQ38" s="155"/>
      <c r="AR38" s="155"/>
      <c r="AS38" s="155"/>
      <c r="AT38" s="156"/>
      <c r="AU38" s="154" t="str">
        <f>IF([5]回答表!X49="●",[5]回答表!G74,IF([5]回答表!AA49="●",[5]回答表!G105,""))</f>
        <v xml:space="preserve"> </v>
      </c>
      <c r="AV38" s="155"/>
      <c r="AW38" s="155"/>
      <c r="AX38" s="155"/>
      <c r="AY38" s="155"/>
      <c r="AZ38" s="155"/>
      <c r="BA38" s="155"/>
      <c r="BB38" s="156"/>
      <c r="BC38" s="173"/>
      <c r="BD38" s="166"/>
      <c r="BE38" s="166"/>
      <c r="BF38" s="198"/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286"/>
      <c r="BS38" s="272"/>
    </row>
    <row r="39" spans="1:71" ht="15.6" customHeight="1">
      <c r="A39" s="272"/>
      <c r="B39" s="272"/>
      <c r="C39" s="285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201"/>
      <c r="O39" s="202"/>
      <c r="P39" s="202"/>
      <c r="Q39" s="203"/>
      <c r="R39" s="172"/>
      <c r="S39" s="172"/>
      <c r="T39" s="172"/>
      <c r="U39" s="66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67"/>
      <c r="AK39" s="186"/>
      <c r="AL39" s="186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173"/>
      <c r="BD39" s="166"/>
      <c r="BE39" s="166"/>
      <c r="BF39" s="198">
        <f>IF([5]回答表!X49="●",[5]回答表!V73,IF([5]回答表!AA49="●",[5]回答表!V104,""))</f>
        <v>7</v>
      </c>
      <c r="BG39" s="45"/>
      <c r="BH39" s="45"/>
      <c r="BI39" s="46"/>
      <c r="BJ39" s="198">
        <f>IF([5]回答表!X49="●",[5]回答表!V74,IF([5]回答表!AA49="●",[5]回答表!V105,""))</f>
        <v>4</v>
      </c>
      <c r="BK39" s="45"/>
      <c r="BL39" s="45"/>
      <c r="BM39" s="46"/>
      <c r="BN39" s="198">
        <f>IF([5]回答表!X49="●",[5]回答表!V75,IF([5]回答表!AA49="●",[5]回答表!V106,""))</f>
        <v>1</v>
      </c>
      <c r="BO39" s="45"/>
      <c r="BP39" s="45"/>
      <c r="BQ39" s="46"/>
      <c r="BR39" s="286"/>
      <c r="BS39" s="272"/>
    </row>
    <row r="40" spans="1:71" ht="15.6" customHeight="1">
      <c r="A40" s="272"/>
      <c r="B40" s="272"/>
      <c r="C40" s="285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5"/>
      <c r="O40" s="205"/>
      <c r="P40" s="205"/>
      <c r="Q40" s="205"/>
      <c r="R40" s="206"/>
      <c r="S40" s="206"/>
      <c r="T40" s="206"/>
      <c r="U40" s="66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67"/>
      <c r="AK40" s="186"/>
      <c r="AL40" s="186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173"/>
      <c r="BD40" s="173"/>
      <c r="BE40" s="173"/>
      <c r="BF40" s="52"/>
      <c r="BG40" s="45"/>
      <c r="BH40" s="45"/>
      <c r="BI40" s="46"/>
      <c r="BJ40" s="52"/>
      <c r="BK40" s="45"/>
      <c r="BL40" s="45"/>
      <c r="BM40" s="46"/>
      <c r="BN40" s="52"/>
      <c r="BO40" s="45"/>
      <c r="BP40" s="45"/>
      <c r="BQ40" s="46"/>
      <c r="BR40" s="286"/>
      <c r="BS40" s="272"/>
    </row>
    <row r="41" spans="1:71" ht="15.6" customHeight="1">
      <c r="A41" s="272"/>
      <c r="B41" s="272"/>
      <c r="C41" s="285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6"/>
      <c r="S41" s="206"/>
      <c r="T41" s="206"/>
      <c r="U41" s="66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67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73"/>
      <c r="BD41" s="173"/>
      <c r="BE41" s="173"/>
      <c r="BF41" s="52"/>
      <c r="BG41" s="45"/>
      <c r="BH41" s="45"/>
      <c r="BI41" s="46"/>
      <c r="BJ41" s="52"/>
      <c r="BK41" s="45"/>
      <c r="BL41" s="45"/>
      <c r="BM41" s="46"/>
      <c r="BN41" s="52"/>
      <c r="BO41" s="45"/>
      <c r="BP41" s="45"/>
      <c r="BQ41" s="46"/>
      <c r="BR41" s="286"/>
      <c r="BS41" s="272"/>
    </row>
    <row r="42" spans="1:71" ht="15.6" customHeight="1">
      <c r="A42" s="272"/>
      <c r="B42" s="272"/>
      <c r="C42" s="285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5"/>
      <c r="O42" s="205"/>
      <c r="P42" s="205"/>
      <c r="Q42" s="205"/>
      <c r="R42" s="206"/>
      <c r="S42" s="206"/>
      <c r="T42" s="206"/>
      <c r="U42" s="66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67"/>
      <c r="AK42" s="186"/>
      <c r="AL42" s="186"/>
      <c r="AM42" s="71" t="str">
        <f>IF([5]回答表!X49="●",[5]回答表!O79,IF([5]回答表!AA49="●",[5]回答表!O110,""))</f>
        <v xml:space="preserve"> </v>
      </c>
      <c r="AN42" s="72"/>
      <c r="AO42" s="207" t="s">
        <v>36</v>
      </c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8"/>
      <c r="BC42" s="173"/>
      <c r="BD42" s="173"/>
      <c r="BE42" s="173"/>
      <c r="BF42" s="52"/>
      <c r="BG42" s="45"/>
      <c r="BH42" s="45"/>
      <c r="BI42" s="46"/>
      <c r="BJ42" s="52"/>
      <c r="BK42" s="45"/>
      <c r="BL42" s="45"/>
      <c r="BM42" s="46"/>
      <c r="BN42" s="52"/>
      <c r="BO42" s="45"/>
      <c r="BP42" s="45"/>
      <c r="BQ42" s="46"/>
      <c r="BR42" s="286"/>
      <c r="BS42" s="272"/>
    </row>
    <row r="43" spans="1:71" ht="23.1" customHeight="1">
      <c r="A43" s="272"/>
      <c r="B43" s="272"/>
      <c r="C43" s="285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5"/>
      <c r="O43" s="205"/>
      <c r="P43" s="205"/>
      <c r="Q43" s="205"/>
      <c r="R43" s="206"/>
      <c r="S43" s="206"/>
      <c r="T43" s="206"/>
      <c r="U43" s="66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67"/>
      <c r="AK43" s="186"/>
      <c r="AL43" s="186"/>
      <c r="AM43" s="71" t="str">
        <f>IF([5]回答表!X49="●",[5]回答表!O80,IF([5]回答表!AA49="●",[5]回答表!O111,""))</f>
        <v xml:space="preserve"> </v>
      </c>
      <c r="AN43" s="72"/>
      <c r="AO43" s="209" t="s">
        <v>37</v>
      </c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10"/>
      <c r="BC43" s="173"/>
      <c r="BD43" s="166"/>
      <c r="BE43" s="166"/>
      <c r="BF43" s="198" t="s">
        <v>9</v>
      </c>
      <c r="BG43" s="45"/>
      <c r="BH43" s="45"/>
      <c r="BI43" s="46"/>
      <c r="BJ43" s="198" t="s">
        <v>10</v>
      </c>
      <c r="BK43" s="45"/>
      <c r="BL43" s="45"/>
      <c r="BM43" s="46"/>
      <c r="BN43" s="198" t="s">
        <v>11</v>
      </c>
      <c r="BO43" s="45"/>
      <c r="BP43" s="45"/>
      <c r="BQ43" s="46"/>
      <c r="BR43" s="286"/>
      <c r="BS43" s="272"/>
    </row>
    <row r="44" spans="1:71" ht="15.75" customHeight="1">
      <c r="A44" s="272"/>
      <c r="B44" s="272"/>
      <c r="C44" s="285"/>
      <c r="D44" s="211" t="s">
        <v>8</v>
      </c>
      <c r="E44" s="212"/>
      <c r="F44" s="212"/>
      <c r="G44" s="212"/>
      <c r="H44" s="212"/>
      <c r="I44" s="212"/>
      <c r="J44" s="212"/>
      <c r="K44" s="212"/>
      <c r="L44" s="212"/>
      <c r="M44" s="213"/>
      <c r="N44" s="182" t="str">
        <f>IF([5]回答表!AA49="●","●","")</f>
        <v>●</v>
      </c>
      <c r="O44" s="183"/>
      <c r="P44" s="183"/>
      <c r="Q44" s="184"/>
      <c r="R44" s="172"/>
      <c r="S44" s="172"/>
      <c r="T44" s="172"/>
      <c r="U44" s="66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67"/>
      <c r="AK44" s="186"/>
      <c r="AL44" s="186"/>
      <c r="AM44" s="71" t="str">
        <f>IF([5]回答表!X49="●",[5]回答表!O81,IF([5]回答表!AA49="●",[5]回答表!O112,""))</f>
        <v xml:space="preserve"> </v>
      </c>
      <c r="AN44" s="72"/>
      <c r="AO44" s="214" t="s">
        <v>57</v>
      </c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8"/>
      <c r="BC44" s="173"/>
      <c r="BD44" s="215"/>
      <c r="BE44" s="215"/>
      <c r="BF44" s="52"/>
      <c r="BG44" s="45"/>
      <c r="BH44" s="45"/>
      <c r="BI44" s="46"/>
      <c r="BJ44" s="52"/>
      <c r="BK44" s="45"/>
      <c r="BL44" s="45"/>
      <c r="BM44" s="46"/>
      <c r="BN44" s="52"/>
      <c r="BO44" s="45"/>
      <c r="BP44" s="45"/>
      <c r="BQ44" s="46"/>
      <c r="BR44" s="286"/>
      <c r="BS44" s="272"/>
    </row>
    <row r="45" spans="1:71" ht="15.75" customHeight="1">
      <c r="A45" s="272"/>
      <c r="B45" s="272"/>
      <c r="C45" s="285"/>
      <c r="D45" s="216"/>
      <c r="E45" s="217"/>
      <c r="F45" s="217"/>
      <c r="G45" s="217"/>
      <c r="H45" s="217"/>
      <c r="I45" s="217"/>
      <c r="J45" s="217"/>
      <c r="K45" s="217"/>
      <c r="L45" s="217"/>
      <c r="M45" s="218"/>
      <c r="N45" s="194"/>
      <c r="O45" s="195"/>
      <c r="P45" s="195"/>
      <c r="Q45" s="196"/>
      <c r="R45" s="172"/>
      <c r="S45" s="172"/>
      <c r="T45" s="172"/>
      <c r="U45" s="66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67"/>
      <c r="AK45" s="186"/>
      <c r="AL45" s="186"/>
      <c r="AM45" s="71" t="str">
        <f>IF([5]回答表!X49="●",[5]回答表!O82,IF([5]回答表!AA49="●",[5]回答表!O113,""))</f>
        <v xml:space="preserve"> </v>
      </c>
      <c r="AN45" s="72"/>
      <c r="AO45" s="207" t="s">
        <v>38</v>
      </c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8"/>
      <c r="BC45" s="173"/>
      <c r="BD45" s="215"/>
      <c r="BE45" s="215"/>
      <c r="BF45" s="53"/>
      <c r="BG45" s="49"/>
      <c r="BH45" s="49"/>
      <c r="BI45" s="50"/>
      <c r="BJ45" s="53"/>
      <c r="BK45" s="49"/>
      <c r="BL45" s="49"/>
      <c r="BM45" s="50"/>
      <c r="BN45" s="53"/>
      <c r="BO45" s="49"/>
      <c r="BP45" s="49"/>
      <c r="BQ45" s="50"/>
      <c r="BR45" s="286"/>
      <c r="BS45" s="272"/>
    </row>
    <row r="46" spans="1:71" ht="15.6" customHeight="1">
      <c r="A46" s="272"/>
      <c r="B46" s="272"/>
      <c r="C46" s="285"/>
      <c r="D46" s="216"/>
      <c r="E46" s="217"/>
      <c r="F46" s="217"/>
      <c r="G46" s="217"/>
      <c r="H46" s="217"/>
      <c r="I46" s="217"/>
      <c r="J46" s="217"/>
      <c r="K46" s="217"/>
      <c r="L46" s="217"/>
      <c r="M46" s="218"/>
      <c r="N46" s="194"/>
      <c r="O46" s="195"/>
      <c r="P46" s="195"/>
      <c r="Q46" s="196"/>
      <c r="R46" s="172"/>
      <c r="S46" s="172"/>
      <c r="T46" s="172"/>
      <c r="U46" s="66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67"/>
      <c r="AK46" s="186"/>
      <c r="AL46" s="186"/>
      <c r="AM46" s="71" t="str">
        <f>IF([5]回答表!X49="●",[5]回答表!AG79,IF([5]回答表!AA49="●",[5]回答表!AG110,""))</f>
        <v>●</v>
      </c>
      <c r="AN46" s="72"/>
      <c r="AO46" s="207" t="s">
        <v>39</v>
      </c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8"/>
      <c r="BC46" s="173"/>
      <c r="BD46" s="215"/>
      <c r="BE46" s="215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286"/>
      <c r="BS46" s="272"/>
    </row>
    <row r="47" spans="1:71" ht="15.6" customHeight="1">
      <c r="A47" s="272"/>
      <c r="B47" s="272"/>
      <c r="C47" s="285"/>
      <c r="D47" s="219"/>
      <c r="E47" s="220"/>
      <c r="F47" s="220"/>
      <c r="G47" s="220"/>
      <c r="H47" s="220"/>
      <c r="I47" s="220"/>
      <c r="J47" s="220"/>
      <c r="K47" s="220"/>
      <c r="L47" s="220"/>
      <c r="M47" s="221"/>
      <c r="N47" s="201"/>
      <c r="O47" s="202"/>
      <c r="P47" s="202"/>
      <c r="Q47" s="203"/>
      <c r="R47" s="172"/>
      <c r="S47" s="172"/>
      <c r="T47" s="172"/>
      <c r="U47" s="68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70"/>
      <c r="AK47" s="186"/>
      <c r="AL47" s="186"/>
      <c r="AM47" s="71" t="str">
        <f>IF([5]回答表!X49="●",[5]回答表!AG80,IF([5]回答表!AA49="●",[5]回答表!AG111,""))</f>
        <v xml:space="preserve"> </v>
      </c>
      <c r="AN47" s="72"/>
      <c r="AO47" s="207" t="s">
        <v>40</v>
      </c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8"/>
      <c r="BC47" s="173"/>
      <c r="BD47" s="215"/>
      <c r="BE47" s="215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286"/>
      <c r="BS47" s="272"/>
    </row>
    <row r="48" spans="1:71" ht="15.6" customHeight="1">
      <c r="A48" s="272"/>
      <c r="B48" s="272"/>
      <c r="C48" s="285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86"/>
      <c r="AL48" s="186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173"/>
      <c r="BD48" s="215"/>
      <c r="BE48" s="215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286"/>
      <c r="BS48" s="272"/>
    </row>
    <row r="49" spans="1:71" ht="15.6" customHeight="1">
      <c r="A49" s="272"/>
      <c r="B49" s="272"/>
      <c r="C49" s="285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172"/>
      <c r="S49" s="172"/>
      <c r="T49" s="172"/>
      <c r="U49" s="176" t="s">
        <v>58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86"/>
      <c r="AL49" s="186"/>
      <c r="AM49" s="176" t="s">
        <v>59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40"/>
      <c r="BR49" s="286"/>
      <c r="BS49" s="272"/>
    </row>
    <row r="50" spans="1:71" ht="15.6" customHeight="1">
      <c r="A50" s="272"/>
      <c r="B50" s="272"/>
      <c r="C50" s="285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172"/>
      <c r="S50" s="172"/>
      <c r="T50" s="172"/>
      <c r="U50" s="73">
        <f>IF([5]回答表!X49="●",[5]回答表!E85,IF([5]回答表!AA49="●",[5]回答表!E116,""))</f>
        <v>0.6</v>
      </c>
      <c r="V50" s="74"/>
      <c r="W50" s="74"/>
      <c r="X50" s="74"/>
      <c r="Y50" s="74"/>
      <c r="Z50" s="74"/>
      <c r="AA50" s="74"/>
      <c r="AB50" s="74"/>
      <c r="AC50" s="74"/>
      <c r="AD50" s="74"/>
      <c r="AE50" s="77" t="s">
        <v>60</v>
      </c>
      <c r="AF50" s="77"/>
      <c r="AG50" s="77"/>
      <c r="AH50" s="77"/>
      <c r="AI50" s="77"/>
      <c r="AJ50" s="78"/>
      <c r="AK50" s="186"/>
      <c r="AL50" s="186"/>
      <c r="AM50" s="185" t="str">
        <f>IF([5]回答表!X49="●",[5]回答表!B87,IF([5]回答表!AA49="●",[5]回答表!B118,""))</f>
        <v>①建設費　　　　年29千円増
②維持管理費　年▲645千円
　　　　　計　　　 年▲616千円</v>
      </c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5"/>
      <c r="BR50" s="286"/>
      <c r="BS50" s="272"/>
    </row>
    <row r="51" spans="1:71" ht="15.6" customHeight="1">
      <c r="A51" s="272"/>
      <c r="B51" s="272"/>
      <c r="C51" s="285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172"/>
      <c r="S51" s="172"/>
      <c r="T51" s="172"/>
      <c r="U51" s="75"/>
      <c r="V51" s="76"/>
      <c r="W51" s="76"/>
      <c r="X51" s="76"/>
      <c r="Y51" s="76"/>
      <c r="Z51" s="76"/>
      <c r="AA51" s="76"/>
      <c r="AB51" s="76"/>
      <c r="AC51" s="76"/>
      <c r="AD51" s="76"/>
      <c r="AE51" s="79"/>
      <c r="AF51" s="79"/>
      <c r="AG51" s="79"/>
      <c r="AH51" s="79"/>
      <c r="AI51" s="79"/>
      <c r="AJ51" s="80"/>
      <c r="AK51" s="186"/>
      <c r="AL51" s="186"/>
      <c r="AM51" s="66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67"/>
      <c r="BR51" s="286"/>
      <c r="BS51" s="272"/>
    </row>
    <row r="52" spans="1:71" ht="15.6" customHeight="1">
      <c r="A52" s="272"/>
      <c r="B52" s="272"/>
      <c r="C52" s="285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86"/>
      <c r="AL52" s="186"/>
      <c r="AM52" s="6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67"/>
      <c r="BR52" s="286"/>
      <c r="BS52" s="272"/>
    </row>
    <row r="53" spans="1:71" ht="15.6" customHeight="1">
      <c r="A53" s="272"/>
      <c r="B53" s="272"/>
      <c r="C53" s="285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86"/>
      <c r="AL53" s="186"/>
      <c r="AM53" s="6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67"/>
      <c r="BR53" s="286"/>
      <c r="BS53" s="272"/>
    </row>
    <row r="54" spans="1:71" ht="15.6" customHeight="1">
      <c r="A54" s="272"/>
      <c r="B54" s="272"/>
      <c r="C54" s="285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86"/>
      <c r="AL54" s="186"/>
      <c r="AM54" s="68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R54" s="286"/>
      <c r="BS54" s="272"/>
    </row>
    <row r="55" spans="1:71" ht="15.75" customHeight="1">
      <c r="A55" s="272"/>
      <c r="B55" s="272"/>
      <c r="C55" s="285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157"/>
      <c r="O55" s="157"/>
      <c r="P55" s="157"/>
      <c r="Q55" s="157"/>
      <c r="R55" s="172"/>
      <c r="S55" s="172"/>
      <c r="T55" s="172"/>
      <c r="U55" s="172"/>
      <c r="V55" s="172"/>
      <c r="W55" s="172"/>
      <c r="X55" s="140"/>
      <c r="Y55" s="140"/>
      <c r="Z55" s="140"/>
      <c r="AA55" s="167"/>
      <c r="AB55" s="167"/>
      <c r="AC55" s="167"/>
      <c r="AD55" s="167"/>
      <c r="AE55" s="167"/>
      <c r="AF55" s="167"/>
      <c r="AG55" s="167"/>
      <c r="AH55" s="167"/>
      <c r="AI55" s="167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286"/>
      <c r="BS55" s="272"/>
    </row>
    <row r="56" spans="1:71" ht="18.600000000000001" customHeight="1">
      <c r="A56" s="272"/>
      <c r="B56" s="272"/>
      <c r="C56" s="285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157"/>
      <c r="O56" s="157"/>
      <c r="P56" s="157"/>
      <c r="Q56" s="157"/>
      <c r="R56" s="172"/>
      <c r="S56" s="172"/>
      <c r="T56" s="172"/>
      <c r="U56" s="176" t="s">
        <v>26</v>
      </c>
      <c r="V56" s="172"/>
      <c r="W56" s="172"/>
      <c r="X56" s="172"/>
      <c r="Y56" s="172"/>
      <c r="Z56" s="172"/>
      <c r="AA56" s="167"/>
      <c r="AB56" s="17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76" t="s">
        <v>12</v>
      </c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40"/>
      <c r="BR56" s="286"/>
      <c r="BS56" s="272"/>
    </row>
    <row r="57" spans="1:71" ht="15.6" customHeight="1">
      <c r="A57" s="272"/>
      <c r="B57" s="272"/>
      <c r="C57" s="285"/>
      <c r="D57" s="162" t="s">
        <v>13</v>
      </c>
      <c r="E57" s="163"/>
      <c r="F57" s="163"/>
      <c r="G57" s="163"/>
      <c r="H57" s="163"/>
      <c r="I57" s="163"/>
      <c r="J57" s="163"/>
      <c r="K57" s="163"/>
      <c r="L57" s="163"/>
      <c r="M57" s="164"/>
      <c r="N57" s="182" t="str">
        <f>IF([5]回答表!AD49="●","●","")</f>
        <v/>
      </c>
      <c r="O57" s="183"/>
      <c r="P57" s="183"/>
      <c r="Q57" s="184"/>
      <c r="R57" s="172"/>
      <c r="S57" s="172"/>
      <c r="T57" s="172"/>
      <c r="U57" s="185" t="str">
        <f>IF([5]回答表!AD49="●",[5]回答表!B129,"")</f>
        <v/>
      </c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5"/>
      <c r="AK57" s="222"/>
      <c r="AL57" s="222"/>
      <c r="AM57" s="185" t="str">
        <f>IF([5]回答表!AD49="●",[5]回答表!B134,"")</f>
        <v/>
      </c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5"/>
      <c r="BR57" s="286"/>
      <c r="BS57" s="272"/>
    </row>
    <row r="58" spans="1:71" ht="15.6" customHeight="1">
      <c r="A58" s="272"/>
      <c r="B58" s="272"/>
      <c r="C58" s="285"/>
      <c r="D58" s="191"/>
      <c r="E58" s="192"/>
      <c r="F58" s="192"/>
      <c r="G58" s="192"/>
      <c r="H58" s="192"/>
      <c r="I58" s="192"/>
      <c r="J58" s="192"/>
      <c r="K58" s="192"/>
      <c r="L58" s="192"/>
      <c r="M58" s="193"/>
      <c r="N58" s="194"/>
      <c r="O58" s="195"/>
      <c r="P58" s="195"/>
      <c r="Q58" s="196"/>
      <c r="R58" s="172"/>
      <c r="S58" s="172"/>
      <c r="T58" s="172"/>
      <c r="U58" s="66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67"/>
      <c r="AK58" s="222"/>
      <c r="AL58" s="222"/>
      <c r="AM58" s="66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67"/>
      <c r="BR58" s="286"/>
      <c r="BS58" s="272"/>
    </row>
    <row r="59" spans="1:71" ht="15.6" customHeight="1">
      <c r="A59" s="272"/>
      <c r="B59" s="272"/>
      <c r="C59" s="285"/>
      <c r="D59" s="191"/>
      <c r="E59" s="192"/>
      <c r="F59" s="192"/>
      <c r="G59" s="192"/>
      <c r="H59" s="192"/>
      <c r="I59" s="192"/>
      <c r="J59" s="192"/>
      <c r="K59" s="192"/>
      <c r="L59" s="192"/>
      <c r="M59" s="193"/>
      <c r="N59" s="194"/>
      <c r="O59" s="195"/>
      <c r="P59" s="195"/>
      <c r="Q59" s="196"/>
      <c r="R59" s="172"/>
      <c r="S59" s="172"/>
      <c r="T59" s="172"/>
      <c r="U59" s="66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67"/>
      <c r="AK59" s="222"/>
      <c r="AL59" s="222"/>
      <c r="AM59" s="66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67"/>
      <c r="BR59" s="286"/>
      <c r="BS59" s="272"/>
    </row>
    <row r="60" spans="1:71" ht="15.6" customHeight="1">
      <c r="C60" s="285"/>
      <c r="D60" s="169"/>
      <c r="E60" s="170"/>
      <c r="F60" s="170"/>
      <c r="G60" s="170"/>
      <c r="H60" s="170"/>
      <c r="I60" s="170"/>
      <c r="J60" s="170"/>
      <c r="K60" s="170"/>
      <c r="L60" s="170"/>
      <c r="M60" s="171"/>
      <c r="N60" s="201"/>
      <c r="O60" s="202"/>
      <c r="P60" s="202"/>
      <c r="Q60" s="203"/>
      <c r="R60" s="172"/>
      <c r="S60" s="172"/>
      <c r="T60" s="172"/>
      <c r="U60" s="68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70"/>
      <c r="AK60" s="222"/>
      <c r="AL60" s="222"/>
      <c r="AM60" s="68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70"/>
      <c r="BR60" s="286"/>
      <c r="BS60" s="272"/>
    </row>
    <row r="61" spans="1:71" ht="15.6" customHeight="1">
      <c r="C61" s="287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  <c r="BP61" s="288"/>
      <c r="BQ61" s="288"/>
      <c r="BR61" s="289"/>
      <c r="BS61" s="272"/>
    </row>
  </sheetData>
  <mergeCells count="66">
    <mergeCell ref="U50:AD51"/>
    <mergeCell ref="AE50:AJ51"/>
    <mergeCell ref="AM50:BQ54"/>
    <mergeCell ref="D57:M60"/>
    <mergeCell ref="N57:Q60"/>
    <mergeCell ref="U57:AJ60"/>
    <mergeCell ref="AM57:BQ60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R32:BB33"/>
    <mergeCell ref="D36:M39"/>
    <mergeCell ref="N36:Q39"/>
    <mergeCell ref="U36:AJ47"/>
    <mergeCell ref="AM36:AT37"/>
    <mergeCell ref="AU36:BB37"/>
    <mergeCell ref="AM43:AN43"/>
    <mergeCell ref="AO43:BB4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1"/>
    <mergeCell ref="D32:Q3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C1:BS54"/>
  <sheetViews>
    <sheetView showZeros="0" view="pageBreakPreview" zoomScale="55" zoomScaleNormal="55" zoomScaleSheetLayoutView="55" workbookViewId="0">
      <selection activeCell="CO42" sqref="CO4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96"/>
      <c r="D2" s="97"/>
      <c r="E2" s="97"/>
      <c r="F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3:71" ht="15.6" customHeight="1"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</row>
    <row r="4" spans="3:71" ht="15.6" customHeight="1"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</row>
    <row r="5" spans="3:71" ht="15.6" customHeight="1"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</row>
    <row r="6" spans="3:71" ht="15.6" customHeight="1"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01"/>
      <c r="AS6" s="101"/>
      <c r="AT6" s="101"/>
      <c r="AU6" s="101"/>
      <c r="AV6" s="101"/>
      <c r="AW6" s="101"/>
      <c r="AX6" s="101"/>
      <c r="AY6" s="101"/>
    </row>
    <row r="7" spans="3:71" ht="15.6" customHeight="1"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1"/>
      <c r="AR7" s="101"/>
      <c r="AS7" s="101"/>
      <c r="AT7" s="101"/>
      <c r="AU7" s="101"/>
      <c r="AV7" s="101"/>
      <c r="AW7" s="101"/>
      <c r="AX7" s="101"/>
      <c r="AY7" s="101"/>
    </row>
    <row r="8" spans="3:71" ht="15.6" customHeight="1">
      <c r="C8" s="102" t="s">
        <v>20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3" t="s">
        <v>32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1"/>
      <c r="AO8" s="104" t="s">
        <v>0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1"/>
      <c r="BG8" s="102" t="s">
        <v>33</v>
      </c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105"/>
    </row>
    <row r="9" spans="3:71" ht="15.6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52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105"/>
    </row>
    <row r="10" spans="3:71" ht="15.6" customHeight="1"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53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0"/>
      <c r="AO10" s="5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50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105"/>
    </row>
    <row r="11" spans="3:71" ht="15.6" customHeight="1">
      <c r="C11" s="106" t="str">
        <f>IF(COUNTIF([4]回答表!K16,"*")&gt;0,[4]回答表!K16,"")</f>
        <v>北栄町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07" t="str">
        <f>IF(COUNTIF([4]回答表!F18,"*")&gt;0,[4]回答表!F18,"")</f>
        <v>下水道事業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40"/>
      <c r="AM11" s="40"/>
      <c r="AN11" s="41"/>
      <c r="AO11" s="51" t="str">
        <f>IF(COUNTIF([4]回答表!W18,"*")&gt;0,[4]回答表!W18,"")</f>
        <v>特定地域排水処理施設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1"/>
      <c r="BG11" s="106" t="str">
        <f>IF(COUNTIF([4]回答表!F20,"*")&gt;0,[4]回答表!F20,"")</f>
        <v/>
      </c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100"/>
    </row>
    <row r="12" spans="3:71" ht="15.6" customHeight="1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42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45"/>
      <c r="AG12" s="45"/>
      <c r="AH12" s="45"/>
      <c r="AI12" s="45"/>
      <c r="AJ12" s="45"/>
      <c r="AK12" s="45"/>
      <c r="AL12" s="45"/>
      <c r="AM12" s="45"/>
      <c r="AN12" s="46"/>
      <c r="AO12" s="52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100"/>
    </row>
    <row r="13" spans="3:71" ht="15.6" customHeight="1"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49"/>
      <c r="AH13" s="49"/>
      <c r="AI13" s="49"/>
      <c r="AJ13" s="49"/>
      <c r="AK13" s="49"/>
      <c r="AL13" s="49"/>
      <c r="AM13" s="49"/>
      <c r="AN13" s="50"/>
      <c r="AO13" s="53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50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00"/>
    </row>
    <row r="14" spans="3:71" ht="15.6" customHeight="1"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3:71" ht="15.6" customHeight="1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3:71" ht="15.6" customHeight="1"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3:71" ht="15.6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S17" s="110"/>
    </row>
    <row r="18" spans="3:71" ht="15.6" customHeight="1">
      <c r="C18" s="9"/>
      <c r="D18" s="111" t="s">
        <v>34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28"/>
      <c r="BS18" s="110"/>
    </row>
    <row r="19" spans="3:71" ht="15.6" customHeight="1">
      <c r="C19" s="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28"/>
      <c r="BS19" s="110"/>
    </row>
    <row r="20" spans="3:71" ht="13.35" customHeight="1">
      <c r="C20" s="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25</v>
      </c>
      <c r="S20" s="119"/>
      <c r="T20" s="119"/>
      <c r="U20" s="119"/>
      <c r="V20" s="119"/>
      <c r="W20" s="119"/>
      <c r="X20" s="120"/>
      <c r="Y20" s="55" t="s">
        <v>23</v>
      </c>
      <c r="Z20" s="55"/>
      <c r="AA20" s="55"/>
      <c r="AB20" s="55"/>
      <c r="AC20" s="55"/>
      <c r="AD20" s="55"/>
      <c r="AE20" s="55"/>
      <c r="AF20" s="121" t="s">
        <v>24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23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28"/>
      <c r="BS20" s="128"/>
    </row>
    <row r="21" spans="3:71" ht="13.35" customHeight="1">
      <c r="C21" s="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55"/>
      <c r="Z21" s="55"/>
      <c r="AA21" s="55"/>
      <c r="AB21" s="55"/>
      <c r="AC21" s="55"/>
      <c r="AD21" s="55"/>
      <c r="AE21" s="55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123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28"/>
      <c r="BS21" s="128"/>
    </row>
    <row r="22" spans="3:71" ht="13.35" customHeight="1">
      <c r="C22" s="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55"/>
      <c r="Z22" s="55"/>
      <c r="AA22" s="55"/>
      <c r="AB22" s="55"/>
      <c r="AC22" s="55"/>
      <c r="AD22" s="55"/>
      <c r="AE22" s="55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140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28"/>
      <c r="BS22" s="128"/>
    </row>
    <row r="23" spans="3:71" ht="31.35" customHeight="1">
      <c r="C23" s="9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55"/>
      <c r="Z23" s="55"/>
      <c r="AA23" s="55"/>
      <c r="AB23" s="55"/>
      <c r="AC23" s="55"/>
      <c r="AD23" s="55"/>
      <c r="AE23" s="55"/>
      <c r="AF23" s="144" t="s">
        <v>54</v>
      </c>
      <c r="AG23" s="144"/>
      <c r="AH23" s="144"/>
      <c r="AI23" s="144"/>
      <c r="AJ23" s="144"/>
      <c r="AK23" s="144"/>
      <c r="AL23" s="145"/>
      <c r="AM23" s="146" t="s">
        <v>55</v>
      </c>
      <c r="AN23" s="144"/>
      <c r="AO23" s="144"/>
      <c r="AP23" s="144"/>
      <c r="AQ23" s="144"/>
      <c r="AR23" s="144"/>
      <c r="AS23" s="145"/>
      <c r="AT23" s="146" t="s">
        <v>56</v>
      </c>
      <c r="AU23" s="144"/>
      <c r="AV23" s="144"/>
      <c r="AW23" s="144"/>
      <c r="AX23" s="144"/>
      <c r="AY23" s="144"/>
      <c r="AZ23" s="145"/>
      <c r="BA23" s="140"/>
      <c r="BB23" s="147"/>
      <c r="BC23" s="148"/>
      <c r="BD23" s="148"/>
      <c r="BE23" s="148"/>
      <c r="BF23" s="148"/>
      <c r="BG23" s="148"/>
      <c r="BH23" s="148"/>
      <c r="BI23" s="148"/>
      <c r="BJ23" s="149"/>
      <c r="BK23" s="150"/>
      <c r="BL23" s="28"/>
      <c r="BS23" s="128"/>
    </row>
    <row r="24" spans="3:71" ht="15.6" customHeight="1">
      <c r="C24" s="9"/>
      <c r="D24" s="151" t="str">
        <f>IF([4]回答表!R49="●","●","")</f>
        <v/>
      </c>
      <c r="E24" s="152"/>
      <c r="F24" s="152"/>
      <c r="G24" s="152"/>
      <c r="H24" s="152"/>
      <c r="I24" s="152"/>
      <c r="J24" s="153"/>
      <c r="K24" s="151" t="str">
        <f>IF([4]回答表!R50="●","●","")</f>
        <v/>
      </c>
      <c r="L24" s="152"/>
      <c r="M24" s="152"/>
      <c r="N24" s="152"/>
      <c r="O24" s="152"/>
      <c r="P24" s="152"/>
      <c r="Q24" s="153"/>
      <c r="R24" s="151" t="str">
        <f>IF([4]回答表!R51="●","●","")</f>
        <v/>
      </c>
      <c r="S24" s="152"/>
      <c r="T24" s="152"/>
      <c r="U24" s="152"/>
      <c r="V24" s="152"/>
      <c r="W24" s="152"/>
      <c r="X24" s="153"/>
      <c r="Y24" s="151" t="str">
        <f>IF([4]回答表!R52="●","●","")</f>
        <v/>
      </c>
      <c r="Z24" s="152"/>
      <c r="AA24" s="152"/>
      <c r="AB24" s="152"/>
      <c r="AC24" s="152"/>
      <c r="AD24" s="152"/>
      <c r="AE24" s="153"/>
      <c r="AF24" s="154" t="str">
        <f>IF([4]回答表!R53="●","●","")</f>
        <v/>
      </c>
      <c r="AG24" s="155"/>
      <c r="AH24" s="155"/>
      <c r="AI24" s="155"/>
      <c r="AJ24" s="155"/>
      <c r="AK24" s="155"/>
      <c r="AL24" s="156"/>
      <c r="AM24" s="154" t="str">
        <f>IF([4]回答表!R54="●","●","")</f>
        <v/>
      </c>
      <c r="AN24" s="155"/>
      <c r="AO24" s="155"/>
      <c r="AP24" s="155"/>
      <c r="AQ24" s="155"/>
      <c r="AR24" s="155"/>
      <c r="AS24" s="156"/>
      <c r="AT24" s="154" t="str">
        <f>IF([4]回答表!R55="●","●","")</f>
        <v/>
      </c>
      <c r="AU24" s="155"/>
      <c r="AV24" s="155"/>
      <c r="AW24" s="155"/>
      <c r="AX24" s="155"/>
      <c r="AY24" s="155"/>
      <c r="AZ24" s="156"/>
      <c r="BA24" s="140"/>
      <c r="BB24" s="154" t="str">
        <f>IF([4]回答表!R56="●","●","")</f>
        <v>●</v>
      </c>
      <c r="BC24" s="155"/>
      <c r="BD24" s="155"/>
      <c r="BE24" s="155"/>
      <c r="BF24" s="155"/>
      <c r="BG24" s="155"/>
      <c r="BH24" s="155"/>
      <c r="BI24" s="155"/>
      <c r="BJ24" s="126"/>
      <c r="BK24" s="127"/>
      <c r="BL24" s="28"/>
      <c r="BS24" s="128"/>
    </row>
    <row r="25" spans="3:71" ht="15.6" customHeight="1">
      <c r="C25" s="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157"/>
      <c r="BB25" s="151"/>
      <c r="BC25" s="152"/>
      <c r="BD25" s="152"/>
      <c r="BE25" s="152"/>
      <c r="BF25" s="152"/>
      <c r="BG25" s="152"/>
      <c r="BH25" s="152"/>
      <c r="BI25" s="152"/>
      <c r="BJ25" s="136"/>
      <c r="BK25" s="137"/>
      <c r="BL25" s="28"/>
      <c r="BS25" s="128"/>
    </row>
    <row r="26" spans="3:71" ht="15.6" customHeight="1">
      <c r="C26" s="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157"/>
      <c r="BB26" s="158"/>
      <c r="BC26" s="159"/>
      <c r="BD26" s="159"/>
      <c r="BE26" s="159"/>
      <c r="BF26" s="159"/>
      <c r="BG26" s="159"/>
      <c r="BH26" s="159"/>
      <c r="BI26" s="159"/>
      <c r="BJ26" s="149"/>
      <c r="BK26" s="150"/>
      <c r="BL26" s="28"/>
      <c r="BS26" s="128"/>
    </row>
    <row r="27" spans="3:71" ht="15.6" customHeight="1"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29"/>
      <c r="BL27" s="30"/>
      <c r="BS27" s="128"/>
    </row>
    <row r="28" spans="3:71" ht="15.6" customHeight="1"/>
    <row r="29" spans="3:71" ht="15.6" customHeight="1"/>
    <row r="30" spans="3:71" ht="15.6" customHeight="1"/>
    <row r="31" spans="3:71" ht="21.95" customHeight="1">
      <c r="C31" s="83" t="s">
        <v>35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3:71" ht="21.95" customHeight="1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</row>
    <row r="33" spans="3:70" ht="21.95" customHeight="1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3:70" ht="15.6" customHeight="1">
      <c r="C34" s="265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267"/>
    </row>
    <row r="35" spans="3:70" ht="18.95" customHeight="1">
      <c r="C35" s="268"/>
      <c r="D35" s="84" t="str">
        <f>IF([4]回答表!R56="●",[4]回答表!B651,"")</f>
        <v>抜本的な改革についての方向性の検討は行っているものの、事業規模が小さく、人員が少ない等の理由から、現状は今の経営体制・手法を維持するという結論であるため。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6"/>
      <c r="BR35" s="269"/>
    </row>
    <row r="36" spans="3:70" ht="23.45" customHeight="1">
      <c r="C36" s="268"/>
      <c r="D36" s="87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88"/>
      <c r="BR36" s="269"/>
    </row>
    <row r="37" spans="3:70" ht="23.45" customHeight="1">
      <c r="C37" s="268"/>
      <c r="D37" s="87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88"/>
      <c r="BR37" s="269"/>
    </row>
    <row r="38" spans="3:70" ht="23.45" customHeight="1">
      <c r="C38" s="268"/>
      <c r="D38" s="87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88"/>
      <c r="BR38" s="269"/>
    </row>
    <row r="39" spans="3:70" ht="23.45" customHeight="1">
      <c r="C39" s="268"/>
      <c r="D39" s="87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88"/>
      <c r="BR39" s="269"/>
    </row>
    <row r="40" spans="3:70" ht="23.45" customHeight="1">
      <c r="C40" s="268"/>
      <c r="D40" s="87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88"/>
      <c r="BR40" s="269"/>
    </row>
    <row r="41" spans="3:70" ht="23.45" customHeight="1">
      <c r="C41" s="268"/>
      <c r="D41" s="87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88"/>
      <c r="BR41" s="269"/>
    </row>
    <row r="42" spans="3:70" ht="23.45" customHeight="1">
      <c r="C42" s="268"/>
      <c r="D42" s="87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88"/>
      <c r="BR42" s="269"/>
    </row>
    <row r="43" spans="3:70" ht="23.45" customHeight="1">
      <c r="C43" s="268"/>
      <c r="D43" s="87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88"/>
      <c r="BR43" s="269"/>
    </row>
    <row r="44" spans="3:70" ht="23.45" customHeight="1">
      <c r="C44" s="268"/>
      <c r="D44" s="87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88"/>
      <c r="BR44" s="269"/>
    </row>
    <row r="45" spans="3:70" ht="23.45" customHeight="1">
      <c r="C45" s="268"/>
      <c r="D45" s="87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88"/>
      <c r="BR45" s="269"/>
    </row>
    <row r="46" spans="3:70" ht="23.45" customHeight="1">
      <c r="C46" s="268"/>
      <c r="D46" s="87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88"/>
      <c r="BR46" s="269"/>
    </row>
    <row r="47" spans="3:70" ht="23.45" customHeight="1">
      <c r="C47" s="268"/>
      <c r="D47" s="87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88"/>
      <c r="BR47" s="269"/>
    </row>
    <row r="48" spans="3:70" ht="23.45" customHeight="1">
      <c r="C48" s="268"/>
      <c r="D48" s="87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88"/>
      <c r="BR48" s="269"/>
    </row>
    <row r="49" spans="3:70" ht="23.45" customHeight="1">
      <c r="C49" s="268"/>
      <c r="D49" s="87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88"/>
      <c r="BR49" s="269"/>
    </row>
    <row r="50" spans="3:70" ht="23.45" customHeight="1">
      <c r="C50" s="268"/>
      <c r="D50" s="87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88"/>
      <c r="BR50" s="269"/>
    </row>
    <row r="51" spans="3:70" ht="23.45" customHeight="1">
      <c r="C51" s="268"/>
      <c r="D51" s="87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88"/>
      <c r="BR51" s="269"/>
    </row>
    <row r="52" spans="3:70" ht="23.45" customHeight="1">
      <c r="C52" s="268"/>
      <c r="D52" s="87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88"/>
      <c r="BR52" s="269"/>
    </row>
    <row r="53" spans="3:70" ht="23.45" customHeight="1">
      <c r="C53" s="268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23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L247"/>
  <sheetViews>
    <sheetView view="pageBreakPreview" topLeftCell="A64" zoomScale="70" zoomScaleNormal="70" zoomScaleSheetLayoutView="70" zoomScalePageLayoutView="40" workbookViewId="0">
      <selection activeCell="BQ110" sqref="BQ110"/>
    </sheetView>
  </sheetViews>
  <sheetFormatPr defaultColWidth="2.875" defaultRowHeight="12.6" customHeight="1"/>
  <cols>
    <col min="1" max="1" width="2.875" customWidth="1"/>
    <col min="2" max="16384" width="2.875" style="1"/>
  </cols>
  <sheetData>
    <row r="1" spans="1:38" ht="14.45" customHeight="1"/>
    <row r="2" spans="1:38" ht="33.6" customHeight="1">
      <c r="A2" s="12" t="s">
        <v>15</v>
      </c>
      <c r="K2" s="92" t="s">
        <v>30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56"/>
      <c r="AE2" s="56"/>
      <c r="AF2" s="56"/>
      <c r="AG2" s="56"/>
      <c r="AH2" s="56"/>
      <c r="AI2" s="56"/>
      <c r="AJ2" s="14"/>
      <c r="AK2" s="14"/>
      <c r="AL2" s="14"/>
    </row>
    <row r="3" spans="1:38" ht="14.45" customHeight="1"/>
    <row r="4" spans="1:38" ht="24" customHeight="1">
      <c r="A4" s="94" t="s">
        <v>16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</row>
    <row r="5" spans="1:38" ht="14.45" customHeight="1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8" ht="14.45" customHeigh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38" ht="14.4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8" ht="14.45" customHeight="1"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38" ht="14.45" customHeight="1"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38" ht="14.45" customHeight="1"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38" ht="14.45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38" ht="14.4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38" ht="14.45" customHeight="1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38" ht="14.45" customHeight="1"/>
    <row r="15" spans="1:38" ht="14.45" customHeight="1"/>
    <row r="16" spans="1:38" ht="14.45" customHeight="1"/>
    <row r="17" spans="1:38" ht="15" customHeight="1"/>
    <row r="18" spans="1:38" ht="14.45" customHeight="1"/>
    <row r="19" spans="1:38" ht="14.45" customHeight="1"/>
    <row r="20" spans="1:38" ht="16.350000000000001" customHeight="1"/>
    <row r="21" spans="1:38" ht="16.350000000000001" customHeight="1"/>
    <row r="22" spans="1:38" ht="14.45" customHeight="1"/>
    <row r="23" spans="1:38" ht="14.45" customHeight="1"/>
    <row r="24" spans="1:38" ht="14.45" customHeight="1"/>
    <row r="25" spans="1:38" ht="14.45" customHeight="1"/>
    <row r="26" spans="1:38" ht="24" customHeight="1">
      <c r="A26" s="95" t="s">
        <v>31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</row>
    <row r="27" spans="1:38" ht="14.45" customHeight="1"/>
    <row r="28" spans="1:38" ht="14.45" customHeight="1"/>
    <row r="29" spans="1:38" ht="14.45" customHeight="1"/>
    <row r="30" spans="1:38" ht="14.45" customHeight="1"/>
    <row r="31" spans="1:38" ht="14.45" customHeight="1"/>
    <row r="32" spans="1:38" ht="14.45" customHeight="1"/>
    <row r="33" spans="1:1" ht="14.45" customHeight="1"/>
    <row r="34" spans="1:1" ht="16.350000000000001" customHeight="1">
      <c r="A34" s="1"/>
    </row>
    <row r="35" spans="1:1" ht="14.45" customHeight="1">
      <c r="A35" s="1"/>
    </row>
    <row r="36" spans="1:1" ht="14.45" customHeight="1">
      <c r="A36" s="1"/>
    </row>
    <row r="37" spans="1:1" ht="14.45" customHeight="1">
      <c r="A37" s="1"/>
    </row>
    <row r="38" spans="1:1" ht="14.45" customHeight="1">
      <c r="A38" s="1"/>
    </row>
    <row r="39" spans="1:1" ht="14.45" customHeight="1">
      <c r="A39" s="1"/>
    </row>
    <row r="40" spans="1:1" ht="14.45" customHeight="1">
      <c r="A40" s="1"/>
    </row>
    <row r="41" spans="1:1" ht="14.45" customHeight="1">
      <c r="A41" s="1"/>
    </row>
    <row r="42" spans="1:1" ht="14.45" customHeight="1">
      <c r="A42" s="1"/>
    </row>
    <row r="43" spans="1:1" ht="14.45" customHeight="1">
      <c r="A43" s="1"/>
    </row>
    <row r="44" spans="1:1" ht="14.45" customHeight="1">
      <c r="A44" s="1"/>
    </row>
    <row r="45" spans="1:1" ht="14.45" customHeight="1">
      <c r="A45" s="1"/>
    </row>
    <row r="46" spans="1:1" ht="15" customHeight="1">
      <c r="A46" s="1"/>
    </row>
    <row r="47" spans="1:1" ht="14.45" customHeight="1">
      <c r="A47" s="1"/>
    </row>
    <row r="48" spans="1:1" ht="14.45" customHeight="1">
      <c r="A48" s="1"/>
    </row>
    <row r="49" spans="1:38" ht="14.45" customHeight="1">
      <c r="A49" s="1"/>
    </row>
    <row r="50" spans="1:38" ht="14.45" customHeight="1"/>
    <row r="51" spans="1:38" ht="14.45" customHeight="1"/>
    <row r="52" spans="1:38" ht="14.45" customHeight="1">
      <c r="A52" s="3"/>
    </row>
    <row r="53" spans="1:38" ht="24" customHeight="1">
      <c r="A53" s="93" t="s">
        <v>17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</row>
    <row r="54" spans="1:38" ht="14.45" customHeight="1"/>
    <row r="55" spans="1:38" ht="14.45" customHeight="1"/>
    <row r="56" spans="1:38" ht="14.45" customHeight="1"/>
    <row r="57" spans="1:38" ht="14.45" customHeight="1"/>
    <row r="58" spans="1:38" ht="16.350000000000001" customHeight="1"/>
    <row r="59" spans="1:38" ht="14.45" customHeight="1"/>
    <row r="60" spans="1:38" ht="14.45" customHeight="1"/>
    <row r="61" spans="1:38" ht="14.45" customHeight="1"/>
    <row r="62" spans="1:38" ht="14.45" customHeight="1"/>
    <row r="63" spans="1:38" ht="14.45" customHeight="1"/>
    <row r="64" spans="1:38" ht="14.45" customHeight="1"/>
    <row r="65" spans="1:38" ht="14.45" customHeight="1"/>
    <row r="66" spans="1:38" ht="14.45" customHeight="1"/>
    <row r="67" spans="1:38" ht="14.45" customHeight="1"/>
    <row r="68" spans="1:38" ht="14.45" customHeight="1"/>
    <row r="69" spans="1:38" ht="14.45" customHeight="1"/>
    <row r="70" spans="1:38" ht="16.350000000000001" customHeight="1"/>
    <row r="71" spans="1:38" ht="14.45" customHeight="1"/>
    <row r="72" spans="1:38" ht="14.45" customHeight="1"/>
    <row r="73" spans="1:38" ht="14.45" customHeight="1"/>
    <row r="74" spans="1:38" ht="14.45" customHeight="1"/>
    <row r="75" spans="1:38" ht="24" customHeight="1">
      <c r="A75" s="95" t="s">
        <v>18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</row>
    <row r="76" spans="1:38" ht="14.45" customHeight="1"/>
    <row r="77" spans="1:38" ht="14.45" customHeight="1"/>
    <row r="78" spans="1:38" ht="14.45" customHeight="1"/>
    <row r="79" spans="1:38" ht="14.45" customHeight="1">
      <c r="A79" s="3"/>
    </row>
    <row r="80" spans="1:38" ht="14.45" customHeight="1"/>
    <row r="81" spans="1:1" ht="14.45" customHeight="1"/>
    <row r="82" spans="1:1" ht="14.45" customHeight="1"/>
    <row r="83" spans="1:1" ht="14.45" customHeight="1"/>
    <row r="84" spans="1:1" ht="14.45" customHeight="1"/>
    <row r="85" spans="1:1" ht="16.350000000000001" customHeight="1">
      <c r="A85" s="1"/>
    </row>
    <row r="86" spans="1:1" ht="14.45" customHeight="1">
      <c r="A86" s="1"/>
    </row>
    <row r="87" spans="1:1" ht="14.45" customHeight="1">
      <c r="A87" s="1"/>
    </row>
    <row r="88" spans="1:1" ht="14.45" customHeight="1">
      <c r="A88" s="1"/>
    </row>
    <row r="89" spans="1:1" ht="14.45" customHeight="1">
      <c r="A89" s="1"/>
    </row>
    <row r="90" spans="1:1" ht="14.45" customHeight="1">
      <c r="A90" s="1"/>
    </row>
    <row r="91" spans="1:1" ht="14.45" customHeight="1">
      <c r="A91" s="1"/>
    </row>
    <row r="92" spans="1:1" ht="14.45" customHeight="1">
      <c r="A92" s="1"/>
    </row>
    <row r="93" spans="1:1" ht="14.45" customHeight="1">
      <c r="A93" s="1"/>
    </row>
    <row r="94" spans="1:1" ht="14.45" customHeight="1">
      <c r="A94" s="1"/>
    </row>
    <row r="95" spans="1:1" ht="14.45" customHeight="1">
      <c r="A95" s="1"/>
    </row>
    <row r="96" spans="1:1" ht="14.45" customHeight="1">
      <c r="A96" s="1"/>
    </row>
    <row r="97" spans="1:38" ht="16.350000000000001" customHeight="1">
      <c r="A97" s="1"/>
    </row>
    <row r="98" spans="1:38" ht="14.45" customHeight="1">
      <c r="A98" s="1"/>
    </row>
    <row r="99" spans="1:38" ht="24" customHeight="1">
      <c r="A99" s="93" t="s">
        <v>22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</row>
    <row r="100" spans="1:38" ht="14.45" customHeight="1">
      <c r="A100" s="1"/>
    </row>
    <row r="101" spans="1:38" ht="14.45" customHeight="1"/>
    <row r="102" spans="1:38" ht="14.45" customHeight="1"/>
    <row r="103" spans="1:38" ht="14.45" customHeight="1">
      <c r="A103" s="3"/>
    </row>
    <row r="104" spans="1:38" ht="14.45" customHeight="1"/>
    <row r="105" spans="1:38" ht="14.45" customHeight="1"/>
    <row r="106" spans="1:38" ht="14.45" customHeight="1"/>
    <row r="107" spans="1:38" ht="14.45" customHeight="1"/>
    <row r="108" spans="1:38" ht="14.45" customHeight="1"/>
    <row r="109" spans="1:38" ht="14.45" customHeight="1"/>
    <row r="110" spans="1:38" ht="16.350000000000001" customHeight="1"/>
    <row r="111" spans="1:38" ht="14.45" customHeight="1"/>
    <row r="112" spans="1:38" ht="14.45" customHeight="1"/>
    <row r="113" spans="1:38" ht="14.45" customHeight="1"/>
    <row r="114" spans="1:38" ht="14.45" customHeight="1"/>
    <row r="115" spans="1:38" ht="14.45" customHeight="1"/>
    <row r="116" spans="1:38" ht="14.45" customHeight="1"/>
    <row r="117" spans="1:38" ht="14.45" customHeight="1"/>
    <row r="118" spans="1:38" ht="14.45" customHeight="1"/>
    <row r="119" spans="1:38" ht="14.45" customHeight="1"/>
    <row r="120" spans="1:38" ht="14.45" customHeight="1"/>
    <row r="121" spans="1:38" ht="14.45" customHeight="1"/>
    <row r="122" spans="1:38" ht="14.45" customHeight="1"/>
    <row r="123" spans="1:38" ht="14.45" customHeight="1"/>
    <row r="124" spans="1:38" ht="14.45" customHeight="1"/>
    <row r="125" spans="1:38" ht="24" customHeight="1">
      <c r="A125" s="93" t="s">
        <v>19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</row>
    <row r="126" spans="1:38" ht="14.45" customHeight="1"/>
    <row r="127" spans="1:38" ht="14.45" customHeight="1"/>
    <row r="128" spans="1:38" ht="24" customHeight="1">
      <c r="A128" s="93" t="s">
        <v>21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</row>
    <row r="129" spans="1:38" ht="24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 ht="16.350000000000001" customHeight="1"/>
    <row r="131" spans="1:38" ht="21.6" customHeight="1">
      <c r="B131" s="12"/>
    </row>
    <row r="136" spans="1:38" ht="12.6" customHeight="1">
      <c r="A136" s="3"/>
    </row>
    <row r="141" spans="1:38" ht="12.6" customHeight="1">
      <c r="A141" s="1"/>
    </row>
    <row r="142" spans="1:38" ht="12.6" customHeight="1">
      <c r="A142" s="1"/>
    </row>
    <row r="143" spans="1:38" ht="16.350000000000001" customHeight="1">
      <c r="A143" s="1"/>
    </row>
    <row r="144" spans="1:38" ht="12.6" customHeight="1">
      <c r="A144" s="1"/>
    </row>
    <row r="145" spans="1:1" ht="12.6" customHeight="1">
      <c r="A145" s="1"/>
    </row>
    <row r="146" spans="1:1" ht="12.6" customHeight="1">
      <c r="A146" s="1"/>
    </row>
    <row r="147" spans="1:1" ht="12.6" customHeight="1">
      <c r="A147" s="1"/>
    </row>
    <row r="148" spans="1:1" ht="12.6" customHeight="1">
      <c r="A148" s="1"/>
    </row>
    <row r="149" spans="1:1" ht="12.6" customHeight="1">
      <c r="A149" s="1"/>
    </row>
    <row r="150" spans="1:1" ht="12.6" customHeight="1">
      <c r="A150" s="1"/>
    </row>
    <row r="151" spans="1:1" ht="12.6" customHeight="1">
      <c r="A151" s="1"/>
    </row>
    <row r="152" spans="1:1" ht="12.6" customHeight="1">
      <c r="A152" s="1"/>
    </row>
    <row r="153" spans="1:1" ht="12.6" customHeight="1">
      <c r="A153" s="1"/>
    </row>
    <row r="154" spans="1:1" ht="12.6" customHeight="1">
      <c r="A154" s="1"/>
    </row>
    <row r="155" spans="1:1" ht="16.350000000000001" customHeight="1">
      <c r="A155" s="1"/>
    </row>
    <row r="156" spans="1:1" ht="12.6" customHeight="1">
      <c r="A156" s="1"/>
    </row>
    <row r="161" spans="1:1" ht="12.6" customHeight="1">
      <c r="A161" s="3"/>
    </row>
    <row r="162" spans="1:1" ht="12.6" hidden="1" customHeight="1"/>
    <row r="163" spans="1:1" ht="12.6" hidden="1" customHeight="1"/>
    <row r="164" spans="1:1" ht="12.6" hidden="1" customHeight="1"/>
    <row r="165" spans="1:1" ht="12.6" hidden="1" customHeight="1"/>
    <row r="166" spans="1:1" ht="12.6" hidden="1" customHeight="1"/>
    <row r="167" spans="1:1" ht="12.6" hidden="1" customHeight="1"/>
    <row r="168" spans="1:1" ht="16.350000000000001" hidden="1" customHeight="1"/>
    <row r="169" spans="1:1" ht="12.6" hidden="1" customHeight="1"/>
    <row r="170" spans="1:1" ht="12.6" hidden="1" customHeight="1"/>
    <row r="171" spans="1:1" ht="12.6" hidden="1" customHeight="1"/>
    <row r="172" spans="1:1" ht="12.6" hidden="1" customHeight="1"/>
    <row r="173" spans="1:1" ht="12.6" hidden="1" customHeight="1"/>
    <row r="174" spans="1:1" ht="12.6" hidden="1" customHeight="1"/>
    <row r="175" spans="1:1" ht="12.6" hidden="1" customHeight="1"/>
    <row r="176" spans="1:1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6.350000000000001" hidden="1" customHeight="1"/>
    <row r="181" spans="1:1" ht="12.6" hidden="1" customHeight="1"/>
    <row r="182" spans="1:1" ht="12.6" hidden="1" customHeight="1"/>
    <row r="183" spans="1:1" ht="12.6" hidden="1" customHeight="1"/>
    <row r="184" spans="1:1" ht="12.6" hidden="1" customHeight="1"/>
    <row r="185" spans="1:1" ht="12.6" hidden="1" customHeight="1"/>
    <row r="186" spans="1:1" ht="12.6" hidden="1" customHeight="1">
      <c r="A186" s="3"/>
    </row>
    <row r="187" spans="1:1" ht="12.6" hidden="1" customHeight="1"/>
    <row r="188" spans="1:1" ht="12.6" hidden="1" customHeight="1"/>
    <row r="189" spans="1:1" ht="12.6" hidden="1" customHeight="1">
      <c r="A189" s="1"/>
    </row>
    <row r="190" spans="1:1" ht="12.6" hidden="1" customHeight="1">
      <c r="A190" s="1"/>
    </row>
    <row r="191" spans="1:1" ht="12.6" hidden="1" customHeight="1">
      <c r="A191" s="1"/>
    </row>
    <row r="192" spans="1:1" ht="12.6" hidden="1" customHeight="1">
      <c r="A192" s="1"/>
    </row>
    <row r="193" spans="1:1" ht="16.350000000000001" hidden="1" customHeight="1">
      <c r="A193" s="1"/>
    </row>
    <row r="194" spans="1:1" ht="12.6" hidden="1" customHeight="1">
      <c r="A194" s="1"/>
    </row>
    <row r="195" spans="1:1" ht="12.6" hidden="1" customHeight="1">
      <c r="A195" s="1"/>
    </row>
    <row r="196" spans="1:1" ht="12.6" hidden="1" customHeight="1">
      <c r="A196" s="1"/>
    </row>
    <row r="197" spans="1:1" ht="12.6" hidden="1" customHeight="1">
      <c r="A197" s="1"/>
    </row>
    <row r="198" spans="1:1" ht="12.6" hidden="1" customHeight="1">
      <c r="A198" s="1"/>
    </row>
    <row r="199" spans="1:1" ht="12.6" hidden="1" customHeight="1">
      <c r="A199" s="1"/>
    </row>
    <row r="200" spans="1:1" ht="12.6" hidden="1" customHeight="1">
      <c r="A200" s="1"/>
    </row>
    <row r="201" spans="1:1" ht="12.6" hidden="1" customHeight="1">
      <c r="A201" s="1"/>
    </row>
    <row r="202" spans="1:1" ht="12.6" hidden="1" customHeight="1">
      <c r="A202" s="1"/>
    </row>
    <row r="203" spans="1:1" ht="12.6" hidden="1" customHeight="1">
      <c r="A203" s="1"/>
    </row>
    <row r="204" spans="1:1" ht="12.6" hidden="1" customHeight="1">
      <c r="A204" s="1"/>
    </row>
    <row r="205" spans="1:1" ht="16.350000000000001" hidden="1" customHeight="1"/>
    <row r="206" spans="1:1" ht="12.6" hidden="1" customHeight="1"/>
    <row r="207" spans="1:1" ht="12.6" hidden="1" customHeight="1"/>
    <row r="208" spans="1:1" ht="12.6" hidden="1" customHeight="1"/>
    <row r="209" spans="1:1" ht="12.6" hidden="1" customHeight="1"/>
    <row r="210" spans="1:1" ht="12.6" hidden="1" customHeight="1"/>
    <row r="211" spans="1:1" ht="12.6" hidden="1" customHeight="1">
      <c r="A211" s="3"/>
    </row>
    <row r="212" spans="1:1" ht="12.6" hidden="1" customHeight="1">
      <c r="A212" s="3"/>
    </row>
    <row r="213" spans="1:1" ht="12.6" hidden="1" customHeight="1"/>
    <row r="214" spans="1:1" ht="12.6" hidden="1" customHeight="1"/>
    <row r="215" spans="1:1" ht="12.6" hidden="1" customHeight="1"/>
    <row r="216" spans="1:1" ht="16.7" hidden="1" customHeight="1"/>
    <row r="217" spans="1:1" ht="12.6" hidden="1" customHeight="1"/>
    <row r="218" spans="1:1" ht="12.6" hidden="1" customHeight="1"/>
    <row r="219" spans="1:1" ht="12.6" hidden="1" customHeight="1"/>
    <row r="220" spans="1:1" ht="12.6" hidden="1" customHeight="1"/>
    <row r="221" spans="1:1" ht="12.6" hidden="1" customHeight="1"/>
    <row r="222" spans="1:1" ht="12.6" hidden="1" customHeight="1"/>
    <row r="223" spans="1:1" ht="12.6" hidden="1" customHeight="1"/>
    <row r="224" spans="1:1" ht="12.6" customHeight="1">
      <c r="A224" s="3"/>
    </row>
    <row r="230" spans="1:1" ht="16.350000000000001" customHeight="1"/>
    <row r="237" spans="1:1" ht="12.6" customHeight="1">
      <c r="A237" s="1"/>
    </row>
    <row r="238" spans="1:1" ht="12.6" customHeight="1">
      <c r="A238" s="1"/>
    </row>
    <row r="239" spans="1:1" ht="12.6" customHeight="1">
      <c r="A239" s="1"/>
    </row>
    <row r="240" spans="1:1" ht="12.6" customHeight="1">
      <c r="A240" s="1"/>
    </row>
    <row r="241" spans="1:1" ht="16.350000000000001" customHeight="1">
      <c r="A241" s="1"/>
    </row>
    <row r="242" spans="1:1" ht="12.6" customHeight="1">
      <c r="A242" s="1"/>
    </row>
    <row r="243" spans="1:1" ht="12.6" customHeight="1">
      <c r="A243" s="1"/>
    </row>
    <row r="244" spans="1:1" ht="12.6" customHeight="1">
      <c r="A244" s="1"/>
    </row>
    <row r="245" spans="1:1" ht="12.6" customHeight="1">
      <c r="A245" s="1"/>
    </row>
    <row r="246" spans="1:1" ht="12.6" customHeight="1">
      <c r="A246" s="1"/>
    </row>
    <row r="247" spans="1:1" ht="12.6" customHeight="1">
      <c r="A247" s="1"/>
    </row>
  </sheetData>
  <sheetProtection selectLockedCells="1"/>
  <mergeCells count="8">
    <mergeCell ref="K2:AI2"/>
    <mergeCell ref="A128:AL128"/>
    <mergeCell ref="A4:AL4"/>
    <mergeCell ref="A26:AL26"/>
    <mergeCell ref="A53:AL53"/>
    <mergeCell ref="A75:AL75"/>
    <mergeCell ref="A99:AL99"/>
    <mergeCell ref="A125:AL125"/>
  </mergeCells>
  <phoneticPr fontId="2"/>
  <conditionalFormatting sqref="A30:XFD52">
    <cfRule type="expression" dxfId="13" priority="13">
      <formula>#REF!=""</formula>
    </cfRule>
  </conditionalFormatting>
  <conditionalFormatting sqref="AM53:XFD53 A76:XFD79 AM75:XFD75 A54:XFD74">
    <cfRule type="expression" dxfId="12" priority="15">
      <formula>#REF!=""</formula>
    </cfRule>
  </conditionalFormatting>
  <conditionalFormatting sqref="A130:XFD136 AM128:XFD129 A126:XFD127 A104:XFD124">
    <cfRule type="expression" dxfId="11" priority="17">
      <formula>#REF!=""</formula>
    </cfRule>
  </conditionalFormatting>
  <conditionalFormatting sqref="A162:XFD186">
    <cfRule type="expression" dxfId="10" priority="19">
      <formula>#REF!=""</formula>
    </cfRule>
  </conditionalFormatting>
  <conditionalFormatting sqref="A187:XFD211">
    <cfRule type="expression" dxfId="9" priority="21">
      <formula>#REF!=""</formula>
    </cfRule>
  </conditionalFormatting>
  <conditionalFormatting sqref="A137:XFD161">
    <cfRule type="expression" dxfId="8" priority="23">
      <formula>#REF!=""</formula>
    </cfRule>
  </conditionalFormatting>
  <conditionalFormatting sqref="A212:XFD223">
    <cfRule type="expression" dxfId="7" priority="25">
      <formula>#REF!=""</formula>
    </cfRule>
  </conditionalFormatting>
  <conditionalFormatting sqref="A80:XFD98 A100:XFD103 AM99:XFD99">
    <cfRule type="expression" dxfId="6" priority="27">
      <formula>#REF!=""</formula>
    </cfRule>
  </conditionalFormatting>
  <conditionalFormatting sqref="A225:XFD246">
    <cfRule type="expression" dxfId="5" priority="29">
      <formula>#REF!=""</formula>
    </cfRule>
  </conditionalFormatting>
  <conditionalFormatting sqref="A27:XFD29">
    <cfRule type="expression" dxfId="4" priority="31">
      <formula>#REF!="○"</formula>
    </cfRule>
  </conditionalFormatting>
  <conditionalFormatting sqref="A224:XFD246">
    <cfRule type="expression" dxfId="3" priority="33">
      <formula>AND(#REF!="",#REF!="",#REF!="")</formula>
    </cfRule>
  </conditionalFormatting>
  <conditionalFormatting sqref="AM125:XFD125">
    <cfRule type="expression" dxfId="2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4" fitToHeight="0" orientation="portrait" r:id="rId1"/>
  <rowBreaks count="3" manualBreakCount="3">
    <brk id="51" max="38" man="1"/>
    <brk id="97" max="38" man="1"/>
    <brk id="1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観光施設事業（大栄歴史文化学習館特別会計）</vt:lpstr>
      <vt:lpstr>電気事業（風力発電事業）</vt:lpstr>
      <vt:lpstr>水道事業</vt:lpstr>
      <vt:lpstr>下水道事業（特定環境保全公共下水道</vt:lpstr>
      <vt:lpstr>下水道事業（農業集落排水事業）</vt:lpstr>
      <vt:lpstr>下水道事業（特定地域排水処理事業）</vt:lpstr>
      <vt:lpstr>作成要領</vt:lpstr>
      <vt:lpstr>'下水道事業（特定環境保全公共下水道'!Print_Area</vt:lpstr>
      <vt:lpstr>'下水道事業（特定地域排水処理事業）'!Print_Area</vt:lpstr>
      <vt:lpstr>'下水道事業（農業集落排水事業）'!Print_Area</vt:lpstr>
      <vt:lpstr>作成要領!Print_Area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2023-05-25T03:45:15Z</dcterms:modified>
</cp:coreProperties>
</file>