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q710lSxXSheCIR4JVCjc4iXpNoKT7b/zffZ5+pfsppIiWBKebD2SArc3MlysVi8Y2W/SAg+Dy9i78SrzxgVtAw==" workbookSaltValue="iBzNPTWAZMFgwMlJMK5Kxg=="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P6" i="5"/>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P10" i="4"/>
  <c r="B10" i="4"/>
  <c r="AT8" i="4"/>
  <c r="AD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<sst xmlns="http://schemas.openxmlformats.org/spreadsheetml/2006/main" count="236" uniqueCount="121">
  <si>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</si>
  <si>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</si>
  <si>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</si>
  <si>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</si>
  <si>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</si>
  <si>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</si>
  <si>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</si>
  <si>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</si>
  <si>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</si>
  <si>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</si>
  <si>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</si>
  <si>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</si>
  <si>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</si>
  <si>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</si>
  <si>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</si>
  <si>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</si>
  <si>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</si>
  <si>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</si>
  <si>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</si>
  <si>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</si>
  <si>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</si>
  <si>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</si>
  <si>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</si>
  <si>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</si>
  <si>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</si>
  <si>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</si>
  <si>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</si>
  <si>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</si>
  <si>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</si>
  <si>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</si>
  <si>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</si>
  <si>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</si>
  <si>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</si>
  <si>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</si>
  <si>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</si>
  <si>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</si>
  <si>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</si>
  <si>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</si>
  <si>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</si>
  <si>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</si>
  <si>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</si>
  <si>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</si>
  <si>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</si>
  <si>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</si>
  <si>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</si>
  <si>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</si>
  <si>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</si>
  <si>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</si>
  <si>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</si>
  <si>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</si>
  <si>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</si>
  <si>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</si>
  <si>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</si>
  <si>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</si>
  <si>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</si>
  <si>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</si>
  <si>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</si>
  <si>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</si>
  <si>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</si>
  <si>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</si>
  <si>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</si>
  <si>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</si>
  <si>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</si>
  <si>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</si>
  <si>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</si>
  <si>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</si>
  <si>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</si>
  <si>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</si>
  <si>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</si>
  <si>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</si>
  <si>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</si>
  <si>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</si>
  <si>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</si>
  <si>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</si>
  <si>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</si>
  <si>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</si>
  <si>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</si>
  <si>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</si>
  <si>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</si>
  <si>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</si>
  <si>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</si>
  <si>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</si>
  <si>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</si>
  <si>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</si>
  <si>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</si>
  <si>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</si>
  <si>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</si>
  <si>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</si>
  <si>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</si>
  <si>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</si>
  <si>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</si>
  <si>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</si>
  <si>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</si>
  <si>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</si>
  <si>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</si>
  <si>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</si>
  <si>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</si>
  <si>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</si>
  <si>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</si>
  <si>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</si>
  <si>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</si>
  <si>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</si>
  <si>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</si>
  <si>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</si>
  <si>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</si>
  <si>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</si>
  <si>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</si>
  <si>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</si>
  <si>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</si>
  <si>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</si>
  <si>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</si>
  <si>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</si>
  <si>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</si>
  <si>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</si>
  <si>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</si>
  <si>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</si>
  <si>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</si>
  <si>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</si>
  <si>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については、下水道事業開始以後、耐用年数を迎えておらず、これまで緊急的に更新する必要がなかったため、管渠改善率が0で推移している。当該処理区（小規模集合排水）の処理施設は非常に小規模なものであり、当面は軽微な修繕等により維持することが可能であるが、適切かつ計画的な維持管理を行い、施設を適正な状況で維持していく必要がある。</t>
    <phoneticPr fontId="4"/>
  </si>
  <si>
    <t>　処理区域や施設規模の小ささからみて、今後の大幅な維持管理費の抑制は難しいと考えるが、人口減少による料金収入の減少は避けられない状況にあるため、他の下水道事業と併せて、運営審議会の答申に沿った料金の見直し等の対策を進めていくことが必要である。
　今後、施設更新に伴う多額の費用発生の見込みは無いものの、適切な施設の維持管理を行いながら、経営の健全化を図らなければならない。</t>
    <rPh sb="64" eb="66">
      <t>ジョウキョウ</t>
    </rPh>
    <phoneticPr fontId="4"/>
  </si>
  <si>
    <t>●本事業は処理区域が非常に小さいため、人口変動も少なく料金収入はほぼ横ばい、維持管理費も事業規模の小ささを考慮すれば基本的にはほぼ横ばいで推移しており、R4は前年度比で2.67ポイントの微減となった。事業規模が小さい本処理区においては、維持管理費の大幅な削減を見込むのは困難であり、今後、支払利息・地方債償還金は横ばいで推移し、料金収入は人口減少で減少傾向となるため、収益的収支比率は僅かずつ減少していく見込である。●企業債残高対事業規模比率は、既発債の着実な償還により減少傾向にあるものの、類似団体と比較してR4で415.66％も上回っているため、事業規模の面から見て経営状況の健全性は低いと言える。今後、地方債残高は着実に減少していく見込みではあるものの、人口減少による料金収入の減少が見込まれるため、事業規模に沿った健全性を確保するためにも、令和元年度上下水道運営審議会の答申に基づく料金の引上げなど、比率の改善に向けた対策を行っていく。●経費回収率については、前年度比で8.18ポイントの減少となった。類似団体と比較してR4で21.96％上回っており、他団体と比較しても健全性はある程度高いと言える状況である。しかし、事業規模から見て、今後の維持管理費のさらなる抑制は困難であるため、料金の引上げ等により健全性の向上を図る必要がある。●汚水処理原価については、近年ほぼ横ばいの傾向であり、R4は前年度比で17.65円増加した。類似団体と比較して301.70円下回っており、効率性は比較的高いと言える。支払利息・地方債償還金は今後横ばいで推移するとともに、事業規模から見てさらなる維持管理費の削減は難しく、地理的要因等により他処理区との統合も不可能であるため、更なる汚水処理原価の抑制は困難な状況である。●施設利用率については、R4は類似団体と比較して1.97％上回ったものの、本町の数値が上昇したものではないため、施設の効率性が向上しているわけではない。水洗化率はすでに高い水準にあることから利用率向上の要素は少なく、隣接する他処理区との統合についても困難であるため、効率性の向上は困難な課題である。</t>
    <rPh sb="202" eb="204">
      <t>ミコミ</t>
    </rPh>
    <rPh sb="448" eb="450">
      <t>ゲンショウ</t>
    </rPh>
    <rPh sb="480" eb="481">
      <t>タ</t>
    </rPh>
    <rPh sb="481" eb="483">
      <t>ダンタイ</t>
    </rPh>
    <rPh sb="484" eb="486">
      <t>ヒカク</t>
    </rPh>
    <rPh sb="495" eb="497">
      <t>テイド</t>
    </rPh>
    <rPh sb="500" eb="501">
      <t>イ</t>
    </rPh>
    <rPh sb="584" eb="586">
      <t>キンネン</t>
    </rPh>
    <rPh sb="588" eb="589">
      <t>ヨコ</t>
    </rPh>
    <rPh sb="592" eb="594">
      <t>ケイコウ</t>
    </rPh>
    <rPh sb="612" eb="614">
      <t>ゾウカ</t>
    </rPh>
    <rPh sb="640" eb="642">
      <t>コウリツ</t>
    </rPh>
    <rPh sb="642" eb="643">
      <t>セイ</t>
    </rPh>
    <rPh sb="644" eb="647">
      <t>ヒカクテキ</t>
    </rPh>
    <rPh sb="647" eb="648">
      <t>タカ</t>
    </rPh>
    <rPh sb="650" eb="651">
      <t>イ</t>
    </rPh>
    <rPh sb="733" eb="734">
      <t>サラ</t>
    </rPh>
    <rPh sb="749" eb="751">
      <t>ジョウキョウ</t>
    </rPh>
    <rPh sb="784" eb="785">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</si>
</sst>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D-406F-83EE-4E75878902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4D-406F-83EE-4E75878902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35.71</c:v>
                </c:pt>
                <c:pt idx="1">
                  <c:v>35.71</c:v>
                </c:pt>
                <c:pt idx="2">
                  <c:v>35.71</c:v>
                </c:pt>
                <c:pt idx="3">
                  <c:v>35.71</c:v>
                </c:pt>
                <c:pt idx="4">
                  <c:v>35.71</c:v>
                </c:pt>
              </c:numCache>
            </c:numRef>
          </c:val>
          <c:extLst>
            <c:ext xmlns:c16="http://schemas.microsoft.com/office/drawing/2014/chart" uri="{C3380CC4-5D6E-409C-BE32-E72D297353CC}">
              <c16:uniqueId val="{00000000-0B17-49DD-B5FD-8E24C0AFE2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0B17-49DD-B5FD-8E24C0AFE2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88.89</c:v>
                </c:pt>
                <c:pt idx="1">
                  <c:v>88.89</c:v>
                </c:pt>
                <c:pt idx="2">
                  <c:v>88.24</c:v>
                </c:pt>
                <c:pt idx="3">
                  <c:v>93.75</c:v>
                </c:pt>
                <c:pt idx="4">
                  <c:v>93.75</c:v>
                </c:pt>
              </c:numCache>
            </c:numRef>
          </c:val>
          <c:extLst>
            <c:ext xmlns:c16="http://schemas.microsoft.com/office/drawing/2014/chart" uri="{C3380CC4-5D6E-409C-BE32-E72D297353CC}">
              <c16:uniqueId val="{00000000-9901-4CA2-A86B-3A6DCCED2A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9901-4CA2-A86B-3A6DCCED2A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59.83</c:v>
                </c:pt>
                <c:pt idx="1">
                  <c:v>59.01</c:v>
                </c:pt>
                <c:pt idx="2">
                  <c:v>57.79</c:v>
                </c:pt>
                <c:pt idx="3">
                  <c:v>61.63</c:v>
                </c:pt>
                <c:pt idx="4">
                  <c:v>58.96</c:v>
                </c:pt>
              </c:numCache>
            </c:numRef>
          </c:val>
          <c:extLst>
            <c:ext xmlns:c16="http://schemas.microsoft.com/office/drawing/2014/chart" uri="{C3380CC4-5D6E-409C-BE32-E72D297353CC}">
              <c16:uniqueId val="{00000000-F0EA-442D-850E-C10EFD6662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A-442D-850E-C10EFD6662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B2-4792-BFDE-F5C7CC67D7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B2-4792-BFDE-F5C7CC67D7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1-4043-9D0F-D9FE2EAEAB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1-4043-9D0F-D9FE2EAEAB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7-4614-863F-4A49FC320F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7-4614-863F-4A49FC320F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B-4C9F-9CA8-5187B41076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B-4C9F-9CA8-5187B41076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2824.05</c:v>
                </c:pt>
                <c:pt idx="1">
                  <c:v>2832.63</c:v>
                </c:pt>
                <c:pt idx="2">
                  <c:v>2626.27</c:v>
                </c:pt>
                <c:pt idx="3">
                  <c:v>2428.09</c:v>
                </c:pt>
                <c:pt idx="4">
                  <c:v>1906.31</c:v>
                </c:pt>
              </c:numCache>
            </c:numRef>
          </c:val>
          <c:extLst>
            <c:ext xmlns:c16="http://schemas.microsoft.com/office/drawing/2014/chart" uri="{C3380CC4-5D6E-409C-BE32-E72D297353CC}">
              <c16:uniqueId val="{00000000-2C1E-4E0D-895D-9EBA2633BA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2C1E-4E0D-895D-9EBA2633BA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66.569999999999993</c:v>
                </c:pt>
                <c:pt idx="1">
                  <c:v>64.48</c:v>
                </c:pt>
                <c:pt idx="2">
                  <c:v>57.99</c:v>
                </c:pt>
                <c:pt idx="3">
                  <c:v>65.099999999999994</c:v>
                </c:pt>
                <c:pt idx="4">
                  <c:v>56.92</c:v>
                </c:pt>
              </c:numCache>
            </c:numRef>
          </c:val>
          <c:extLst>
            <c:ext xmlns:c16="http://schemas.microsoft.com/office/drawing/2014/chart" uri="{C3380CC4-5D6E-409C-BE32-E72D297353CC}">
              <c16:uniqueId val="{00000000-6751-4EF1-9B4D-71DD0CE553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6751-4EF1-9B4D-71DD0CE553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225.75</c:v>
                </c:pt>
                <c:pt idx="1">
                  <c:v>222.76</c:v>
                </c:pt>
                <c:pt idx="2">
                  <c:v>247.72</c:v>
                </c:pt>
                <c:pt idx="3">
                  <c:v>219.72</c:v>
                </c:pt>
                <c:pt idx="4">
                  <c:v>237.37</c:v>
                </c:pt>
              </c:numCache>
            </c:numRef>
          </c:val>
          <c:extLst>
            <c:ext xmlns:c16="http://schemas.microsoft.com/office/drawing/2014/chart" uri="{C3380CC4-5D6E-409C-BE32-E72D297353CC}">
              <c16:uniqueId val="{00000000-A718-4B3E-B12C-53916C595A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A718-4B3E-B12C-53916C595A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八頭町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46">
        <f>データ!S6</f>
        <v>16113</v>
      </c>
      <c r="AM8" s="46"/>
      <c r="AN8" s="46"/>
      <c r="AO8" s="46"/>
      <c r="AP8" s="46"/>
      <c r="AQ8" s="46"/>
      <c r="AR8" s="46"/>
      <c r="AS8" s="46"/>
      <c r="AT8" s="45">
        <f>データ!T6</f>
        <v>206.71</v>
      </c>
      <c r="AU8" s="45"/>
      <c r="AV8" s="45"/>
      <c r="AW8" s="45"/>
      <c r="AX8" s="45"/>
      <c r="AY8" s="45"/>
      <c r="AZ8" s="45"/>
      <c r="BA8" s="45"/>
      <c r="BB8" s="45">
        <f>データ!U6</f>
        <v>77.95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0.1</v>
      </c>
      <c r="Q10" s="45"/>
      <c r="R10" s="45"/>
      <c r="S10" s="45"/>
      <c r="T10" s="45"/>
      <c r="U10" s="45"/>
      <c r="V10" s="45"/>
      <c r="W10" s="45">
        <f>データ!Q6</f>
        <v>90.03</v>
      </c>
      <c r="X10" s="45"/>
      <c r="Y10" s="45"/>
      <c r="Z10" s="45"/>
      <c r="AA10" s="45"/>
      <c r="AB10" s="45"/>
      <c r="AC10" s="45"/>
      <c r="AD10" s="46">
        <f>データ!R6</f>
        <v>3685</v>
      </c>
      <c r="AE10" s="46"/>
      <c r="AF10" s="46"/>
      <c r="AG10" s="46"/>
      <c r="AH10" s="46"/>
      <c r="AI10" s="46"/>
      <c r="AJ10" s="46"/>
      <c r="AK10" s="2"/>
      <c r="AL10" s="46">
        <f>データ!V6</f>
        <v>16</v>
      </c>
      <c r="AM10" s="46"/>
      <c r="AN10" s="46"/>
      <c r="AO10" s="46"/>
      <c r="AP10" s="46"/>
      <c r="AQ10" s="46"/>
      <c r="AR10" s="46"/>
      <c r="AS10" s="46"/>
      <c r="AT10" s="45">
        <f>データ!W6</f>
        <v>0.01</v>
      </c>
      <c r="AU10" s="45"/>
      <c r="AV10" s="45"/>
      <c r="AW10" s="45"/>
      <c r="AX10" s="45"/>
      <c r="AY10" s="45"/>
      <c r="AZ10" s="45"/>
      <c r="BA10" s="45"/>
      <c r="BB10" s="45">
        <f>データ!X6</f>
        <v>1600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9hgYrs33CNXNkkvTFiJHtkqtS0toHRuLq5wMJcG37xKFeQxwYI4R8n7ugo5YW+nFaFCMoI8wDjXkntRHDbUrsg==" saltValue="OyairsCtbOEnH+NwfLRT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313297</v>
      </c>
      <c r="D6" s="19">
        <f t="shared" si="3"/>
        <v>47</v>
      </c>
      <c r="E6" s="19">
        <f t="shared" si="3"/>
        <v>17</v>
      </c>
      <c r="F6" s="19">
        <f t="shared" si="3"/>
        <v>9</v>
      </c>
      <c r="G6" s="19">
        <f t="shared" si="3"/>
        <v>0</v>
      </c>
      <c r="H6" s="19" t="str">
        <f t="shared" si="3"/>
        <v>鳥取県　八頭町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v>
      </c>
      <c r="Q6" s="20">
        <f t="shared" si="3"/>
        <v>90.03</v>
      </c>
      <c r="R6" s="20">
        <f t="shared" si="3"/>
        <v>3685</v>
      </c>
      <c r="S6" s="20">
        <f t="shared" si="3"/>
        <v>16113</v>
      </c>
      <c r="T6" s="20">
        <f t="shared" si="3"/>
        <v>206.71</v>
      </c>
      <c r="U6" s="20">
        <f t="shared" si="3"/>
        <v>77.95</v>
      </c>
      <c r="V6" s="20">
        <f t="shared" si="3"/>
        <v>16</v>
      </c>
      <c r="W6" s="20">
        <f t="shared" si="3"/>
        <v>0.01</v>
      </c>
      <c r="X6" s="20">
        <f t="shared" si="3"/>
        <v>1600</v>
      </c>
      <c r="Y6" s="21">
        <f>IF(Y7="",NA(),Y7)</f>
        <v>59.83</v>
      </c>
      <c r="Z6" s="21">
        <f t="shared" ref="Z6:AH6" si="4">IF(Z7="",NA(),Z7)</f>
        <v>59.01</v>
      </c>
      <c r="AA6" s="21">
        <f t="shared" si="4"/>
        <v>57.79</v>
      </c>
      <c r="AB6" s="21">
        <f t="shared" si="4"/>
        <v>61.63</v>
      </c>
      <c r="AC6" s="21">
        <f t="shared" si="4"/>
        <v>58.96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2824.05</v>
      </c>
      <c r="BG6" s="21">
        <f t="shared" ref="BG6:BO6" si="7">IF(BG7="",NA(),BG7)</f>
        <v>2832.63</v>
      </c>
      <c r="BH6" s="21">
        <f t="shared" si="7"/>
        <v>2626.27</v>
      </c>
      <c r="BI6" s="21">
        <f t="shared" si="7"/>
        <v>2428.09</v>
      </c>
      <c r="BJ6" s="21">
        <f t="shared" si="7"/>
        <v>1906.31</v>
      </c>
      <c r="BK6" s="21">
        <f t="shared" si="7"/>
        <v>1837.88</v>
      </c>
      <c r="BL6" s="21">
        <f t="shared" si="7"/>
        <v>1748.51</v>
      </c>
      <c r="BM6" s="21">
        <f t="shared" si="7"/>
        <v>1640.16</v>
      </c>
      <c r="BN6" s="21">
        <f t="shared" si="7"/>
        <v>1521.05</v>
      </c>
      <c r="BO6" s="21">
        <f t="shared" si="7"/>
        <v>1490.65</v>
      </c>
      <c r="BP6" s="20" t="str">
        <f>IF(BP7="","",IF(BP7="-","【-】","【"&amp;SUBSTITUTE(TEXT(BP7,"#,##0.00"),"-","△")&amp;"】"))</f>
        <v>【1,496.36】</v>
      </c>
      <c r="BQ6" s="21">
        <f>IF(BQ7="",NA(),BQ7)</f>
        <v>66.569999999999993</v>
      </c>
      <c r="BR6" s="21">
        <f t="shared" ref="BR6:BZ6" si="8">IF(BR7="",NA(),BR7)</f>
        <v>64.48</v>
      </c>
      <c r="BS6" s="21">
        <f t="shared" si="8"/>
        <v>57.99</v>
      </c>
      <c r="BT6" s="21">
        <f t="shared" si="8"/>
        <v>65.099999999999994</v>
      </c>
      <c r="BU6" s="21">
        <f t="shared" si="8"/>
        <v>56.92</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225.75</v>
      </c>
      <c r="CC6" s="21">
        <f t="shared" ref="CC6:CK6" si="9">IF(CC7="",NA(),CC7)</f>
        <v>222.76</v>
      </c>
      <c r="CD6" s="21">
        <f t="shared" si="9"/>
        <v>247.72</v>
      </c>
      <c r="CE6" s="21">
        <f t="shared" si="9"/>
        <v>219.72</v>
      </c>
      <c r="CF6" s="21">
        <f t="shared" si="9"/>
        <v>237.37</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35.71</v>
      </c>
      <c r="CN6" s="21">
        <f t="shared" ref="CN6:CV6" si="10">IF(CN7="",NA(),CN7)</f>
        <v>35.71</v>
      </c>
      <c r="CO6" s="21">
        <f t="shared" si="10"/>
        <v>35.71</v>
      </c>
      <c r="CP6" s="21">
        <f t="shared" si="10"/>
        <v>35.71</v>
      </c>
      <c r="CQ6" s="21">
        <f t="shared" si="10"/>
        <v>35.71</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88.89</v>
      </c>
      <c r="CY6" s="21">
        <f t="shared" ref="CY6:DG6" si="11">IF(CY7="",NA(),CY7)</f>
        <v>88.89</v>
      </c>
      <c r="CZ6" s="21">
        <f t="shared" si="11"/>
        <v>88.24</v>
      </c>
      <c r="DA6" s="21">
        <f t="shared" si="11"/>
        <v>93.75</v>
      </c>
      <c r="DB6" s="21">
        <f t="shared" si="11"/>
        <v>93.75</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313297</v>
      </c>
      <c r="D7" s="23">
        <v>47</v>
      </c>
      <c r="E7" s="23">
        <v>17</v>
      </c>
      <c r="F7" s="23">
        <v>9</v>
      </c>
      <c r="G7" s="23">
        <v>0</v>
      </c>
      <c r="H7" s="23" t="s">
        <v>98</v>
      </c>
      <c r="I7" s="23" t="s">
        <v>99</v>
      </c>
      <c r="J7" s="23" t="s">
        <v>100</v>
      </c>
      <c r="K7" s="23" t="s">
        <v>101</v>
      </c>
      <c r="L7" s="23" t="s">
        <v>102</v>
      </c>
      <c r="M7" s="23" t="s">
        <v>103</v>
      </c>
      <c r="N7" s="24" t="s">
        <v>104</v>
      </c>
      <c r="O7" s="24" t="s">
        <v>105</v>
      </c>
      <c r="P7" s="24">
        <v>0.1</v>
      </c>
      <c r="Q7" s="24">
        <v>90.03</v>
      </c>
      <c r="R7" s="24">
        <v>3685</v>
      </c>
      <c r="S7" s="24">
        <v>16113</v>
      </c>
      <c r="T7" s="24">
        <v>206.71</v>
      </c>
      <c r="U7" s="24">
        <v>77.95</v>
      </c>
      <c r="V7" s="24">
        <v>16</v>
      </c>
      <c r="W7" s="24">
        <v>0.01</v>
      </c>
      <c r="X7" s="24">
        <v>1600</v>
      </c>
      <c r="Y7" s="24">
        <v>59.83</v>
      </c>
      <c r="Z7" s="24">
        <v>59.01</v>
      </c>
      <c r="AA7" s="24">
        <v>57.79</v>
      </c>
      <c r="AB7" s="24">
        <v>61.63</v>
      </c>
      <c r="AC7" s="24">
        <v>58.96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2824.05</v>
      </c>
      <c r="BG7" s="24">
        <v>2832.63</v>
      </c>
      <c r="BH7" s="24">
        <v>2626.27</v>
      </c>
      <c r="BI7" s="24">
        <v>2428.09</v>
      </c>
      <c r="BJ7" s="24">
        <v>1906.31</v>
      </c>
      <c r="BK7" s="24">
        <v>1837.88</v>
      </c>
      <c r="BL7" s="24">
        <v>1748.51</v>
      </c>
      <c r="BM7" s="24">
        <v>1640.16</v>
      </c>
      <c r="BN7" s="24">
        <v>1521.05</v>
      </c>
      <c r="BO7" s="24">
        <v>1490.65</v>
      </c>
      <c r="BP7" s="24">
        <v>1496.36</v>
      </c>
      <c r="BQ7" s="24">
        <v>66.569999999999993</v>
      </c>
      <c r="BR7" s="24">
        <v>64.48</v>
      </c>
      <c r="BS7" s="24">
        <v>57.99</v>
      </c>
      <c r="BT7" s="24">
        <v>65.099999999999994</v>
      </c>
      <c r="BU7" s="24">
        <v>56.92</v>
      </c>
      <c r="BV7" s="24">
        <v>35.03</v>
      </c>
      <c r="BW7" s="24">
        <v>34.99</v>
      </c>
      <c r="BX7" s="24">
        <v>38.270000000000003</v>
      </c>
      <c r="BY7" s="24">
        <v>37.520000000000003</v>
      </c>
      <c r="BZ7" s="24">
        <v>34.96</v>
      </c>
      <c r="CA7" s="24">
        <v>35.159999999999997</v>
      </c>
      <c r="CB7" s="24">
        <v>225.75</v>
      </c>
      <c r="CC7" s="24">
        <v>222.76</v>
      </c>
      <c r="CD7" s="24">
        <v>247.72</v>
      </c>
      <c r="CE7" s="24">
        <v>219.72</v>
      </c>
      <c r="CF7" s="24">
        <v>237.37</v>
      </c>
      <c r="CG7" s="24">
        <v>525.22</v>
      </c>
      <c r="CH7" s="24">
        <v>520.91999999999996</v>
      </c>
      <c r="CI7" s="24">
        <v>486.77</v>
      </c>
      <c r="CJ7" s="24">
        <v>502.1</v>
      </c>
      <c r="CK7" s="24">
        <v>539.07000000000005</v>
      </c>
      <c r="CL7" s="24">
        <v>534.98</v>
      </c>
      <c r="CM7" s="24">
        <v>35.71</v>
      </c>
      <c r="CN7" s="24">
        <v>35.71</v>
      </c>
      <c r="CO7" s="24">
        <v>35.71</v>
      </c>
      <c r="CP7" s="24">
        <v>35.71</v>
      </c>
      <c r="CQ7" s="24">
        <v>35.71</v>
      </c>
      <c r="CR7" s="24">
        <v>35.340000000000003</v>
      </c>
      <c r="CS7" s="24">
        <v>34.68</v>
      </c>
      <c r="CT7" s="24">
        <v>34.700000000000003</v>
      </c>
      <c r="CU7" s="24">
        <v>46.83</v>
      </c>
      <c r="CV7" s="24">
        <v>33.74</v>
      </c>
      <c r="CW7" s="24">
        <v>33.840000000000003</v>
      </c>
      <c r="CX7" s="24">
        <v>88.89</v>
      </c>
      <c r="CY7" s="24">
        <v>88.89</v>
      </c>
      <c r="CZ7" s="24">
        <v>88.24</v>
      </c>
      <c r="DA7" s="24">
        <v>93.75</v>
      </c>
      <c r="DB7" s="24">
        <v>93.75</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2023-12-12T02:59:00Z</dcterms:created>
  <dcterms:modified xsi:type="dcterms:W3CDTF">2024-02-07T06:18:51Z</dcterms:modified>
  <cp:category/>
</cp:coreProperties>
</file>