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ZL8e7cg93/XPVrh2Lr1Sv8E9E/7LVJyAoPKAAQnkn8c8EoGyVAnJXJuvEvsX15wUbID6kONBbbkeAX7ZaJ5vMA==" workbookSaltValue="/KUJbGHBfXti9Am8ug/osQ=="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L10" i="4"/>
  <c r="AD10" i="4"/>
  <c r="P10" i="4"/>
  <c r="AT8"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<sst xmlns="http://schemas.openxmlformats.org/spreadsheetml/2006/main" count="236" uniqueCount="119">
  <si>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</si>
  <si>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</si>
  <si>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</si>
  <si>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</si>
  <si>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</si>
  <si>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</si>
  <si>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</si>
  <si>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</si>
  <si>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</si>
  <si>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</si>
  <si>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</si>
  <si>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</si>
  <si>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</si>
  <si>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</si>
  <si>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</si>
  <si>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</si>
  <si>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</si>
  <si>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</si>
  <si>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</si>
  <si>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</si>
  <si>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</si>
  <si>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</si>
  <si>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</si>
  <si>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</si>
  <si>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</si>
  <si>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</si>
  <si>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</si>
  <si>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</si>
  <si>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</si>
  <si>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</si>
  <si>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</si>
  <si>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</si>
  <si>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</si>
  <si>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</si>
  <si>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</si>
  <si>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</si>
  <si>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</si>
  <si>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</si>
  <si>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</si>
  <si>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</si>
  <si>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</si>
  <si>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</si>
  <si>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</si>
  <si>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</si>
  <si>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</si>
  <si>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</si>
  <si>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</si>
  <si>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</si>
  <si>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</si>
  <si>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</si>
  <si>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</si>
  <si>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</si>
  <si>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</si>
  <si>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</si>
  <si>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</si>
  <si>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</si>
  <si>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</si>
  <si>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</si>
  <si>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</si>
  <si>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</si>
  <si>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</si>
  <si>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</si>
  <si>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</si>
  <si>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</si>
  <si>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</si>
  <si>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</si>
  <si>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</si>
  <si>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</si>
  <si>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</si>
  <si>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</si>
  <si>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</si>
  <si>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</si>
  <si>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</si>
  <si>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</si>
  <si>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</si>
  <si>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</si>
  <si>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</si>
  <si>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</si>
  <si>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</si>
  <si>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</si>
  <si>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</si>
  <si>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</si>
  <si>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</si>
  <si>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</si>
  <si>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</si>
  <si>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</si>
  <si>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</si>
  <si>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</si>
  <si>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</si>
  <si>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</si>
  <si>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</si>
  <si>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</si>
  <si>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</si>
  <si>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</si>
  <si>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</si>
  <si>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</si>
  <si>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</si>
  <si>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</si>
  <si>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</si>
  <si>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</si>
  <si>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</si>
  <si>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</si>
  <si>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</si>
  <si>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</si>
  <si>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</si>
  <si>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</si>
  <si>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</si>
  <si>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</si>
  <si>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</si>
  <si>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</si>
  <si>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</si>
  <si>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</si>
  <si>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</si>
  <si>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</si>
  <si>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</si>
  <si>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</si>
  <si>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古いものでは平成５年供用開始の施設があり老朽化への対策が重要となっている。</t>
    <phoneticPr fontId="4"/>
  </si>
  <si>
    <t>　施設加入はあまり見込めない状況があり、人口減少などにより、料金収入は減少傾向となっている。資本費平準化債の借り入れと一般会計からの繰入により経営を賄っているため、供用開始から25年以上経過する施設の老朽化による改善更新にかかる費用の確保が課題となっている。
　今後導入予定としている下水道事業の法適化により、下水道事業の経営状況を正確に把握、分析を行い、適正な使用料設定や地域の状況にあわせた施設の更新等を検討する必要がある。</t>
    <rPh sb="149" eb="150">
      <t>テキ</t>
    </rPh>
    <phoneticPr fontId="4"/>
  </si>
  <si>
    <t>　収益的収支比率については、法適化に向けた調査業務が完了したことにより委託費が減少し、また、更にかかる新規借入等が近年なく、企業債の元利償還も減少したことにより、前年度と比較し、収支比率が2.93％上昇している。
　経費回収率は、100％を下回っているが、類似団体との比較では30％近く高い水準となっている。
　収益的収支比率も経費回収率も100％を下回っており、健全な運営となっていない。収支の透明化、改善を図るため、法適化を進めていく。　</t>
    <rPh sb="15" eb="16">
      <t>テキ</t>
    </rPh>
    <rPh sb="21" eb="23">
      <t>チョウサ</t>
    </rPh>
    <rPh sb="23" eb="25">
      <t>ギョウム</t>
    </rPh>
    <rPh sb="26" eb="28">
      <t>カンリョウ</t>
    </rPh>
    <rPh sb="46" eb="47">
      <t>サラ</t>
    </rPh>
    <rPh sb="51" eb="55">
      <t>シンキカリイレ</t>
    </rPh>
    <rPh sb="55" eb="56">
      <t>トウ</t>
    </rPh>
    <rPh sb="57" eb="59">
      <t>キンネン</t>
    </rPh>
    <rPh sb="99" eb="101">
      <t>ジョウショウ</t>
    </rPh>
    <rPh sb="211" eb="212">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</si>
</sst>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B-4C50-A172-1FB17B7305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9BB-4C50-A172-1FB17B7305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68.41</c:v>
                </c:pt>
                <c:pt idx="1">
                  <c:v>66.209999999999994</c:v>
                </c:pt>
                <c:pt idx="2">
                  <c:v>68.41</c:v>
                </c:pt>
                <c:pt idx="3">
                  <c:v>66.8</c:v>
                </c:pt>
                <c:pt idx="4">
                  <c:v>63.48</c:v>
                </c:pt>
              </c:numCache>
            </c:numRef>
          </c:val>
          <c:extLst>
            <c:ext xmlns:c16="http://schemas.microsoft.com/office/drawing/2014/chart" uri="{C3380CC4-5D6E-409C-BE32-E72D297353CC}">
              <c16:uniqueId val="{00000000-7F88-49E2-8515-87A1BDECCA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F88-49E2-8515-87A1BDECCA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91.06</c:v>
                </c:pt>
                <c:pt idx="1">
                  <c:v>91.32</c:v>
                </c:pt>
                <c:pt idx="2">
                  <c:v>91.91</c:v>
                </c:pt>
                <c:pt idx="3">
                  <c:v>91.87</c:v>
                </c:pt>
                <c:pt idx="4">
                  <c:v>91.96</c:v>
                </c:pt>
              </c:numCache>
            </c:numRef>
          </c:val>
          <c:extLst>
            <c:ext xmlns:c16="http://schemas.microsoft.com/office/drawing/2014/chart" uri="{C3380CC4-5D6E-409C-BE32-E72D297353CC}">
              <c16:uniqueId val="{00000000-34D0-4E4F-9ED1-094BCBDB5A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4D0-4E4F-9ED1-094BCBDB5A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69.930000000000007</c:v>
                </c:pt>
                <c:pt idx="1">
                  <c:v>70.319999999999993</c:v>
                </c:pt>
                <c:pt idx="2">
                  <c:v>69.48</c:v>
                </c:pt>
                <c:pt idx="3">
                  <c:v>69.28</c:v>
                </c:pt>
                <c:pt idx="4">
                  <c:v>72.209999999999994</c:v>
                </c:pt>
              </c:numCache>
            </c:numRef>
          </c:val>
          <c:extLst>
            <c:ext xmlns:c16="http://schemas.microsoft.com/office/drawing/2014/chart" uri="{C3380CC4-5D6E-409C-BE32-E72D297353CC}">
              <c16:uniqueId val="{00000000-8C6A-443B-9C14-C630D28792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A-443B-9C14-C630D28792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3-4635-BAFE-EE2DA362B1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3-4635-BAFE-EE2DA362B1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E-41C6-99DC-044003766F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E-41C6-99DC-044003766F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A-4F0E-B376-05F5CB7806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A-4F0E-B376-05F5CB7806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5-464E-B2DB-2C959815C1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5-464E-B2DB-2C959815C1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119.57</c:v>
                </c:pt>
                <c:pt idx="1">
                  <c:v>66.78</c:v>
                </c:pt>
                <c:pt idx="2">
                  <c:v>7.35</c:v>
                </c:pt>
                <c:pt idx="3">
                  <c:v>29.73</c:v>
                </c:pt>
                <c:pt idx="4" formatCode="#,##0.00;&quot;△&quot;#,##0.00">
                  <c:v>0</c:v>
                </c:pt>
              </c:numCache>
            </c:numRef>
          </c:val>
          <c:extLst>
            <c:ext xmlns:c16="http://schemas.microsoft.com/office/drawing/2014/chart" uri="{C3380CC4-5D6E-409C-BE32-E72D297353CC}">
              <c16:uniqueId val="{00000000-FA3E-4D66-96C3-5648ADAD89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A3E-4D66-96C3-5648ADAD89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91.12</c:v>
                </c:pt>
                <c:pt idx="1">
                  <c:v>94.96</c:v>
                </c:pt>
                <c:pt idx="2">
                  <c:v>98.27</c:v>
                </c:pt>
                <c:pt idx="3">
                  <c:v>86.92</c:v>
                </c:pt>
                <c:pt idx="4">
                  <c:v>89.61</c:v>
                </c:pt>
              </c:numCache>
            </c:numRef>
          </c:val>
          <c:extLst>
            <c:ext xmlns:c16="http://schemas.microsoft.com/office/drawing/2014/chart" uri="{C3380CC4-5D6E-409C-BE32-E72D297353CC}">
              <c16:uniqueId val="{00000000-4AB4-438A-AC5F-B2F5D3C51C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AB4-438A-AC5F-B2F5D3C51C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152.78</c:v>
                </c:pt>
                <c:pt idx="1">
                  <c:v>151.44999999999999</c:v>
                </c:pt>
                <c:pt idx="2">
                  <c:v>143.34</c:v>
                </c:pt>
                <c:pt idx="3">
                  <c:v>165.96</c:v>
                </c:pt>
                <c:pt idx="4">
                  <c:v>168.68</c:v>
                </c:pt>
              </c:numCache>
            </c:numRef>
          </c:val>
          <c:extLst>
            <c:ext xmlns:c16="http://schemas.microsoft.com/office/drawing/2014/chart" uri="{C3380CC4-5D6E-409C-BE32-E72D297353CC}">
              <c16:uniqueId val="{00000000-6596-483F-85B7-319B7B8AB3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596-483F-85B7-319B7B8AB3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10348</v>
      </c>
      <c r="AM8" s="37"/>
      <c r="AN8" s="37"/>
      <c r="AO8" s="37"/>
      <c r="AP8" s="37"/>
      <c r="AQ8" s="37"/>
      <c r="AR8" s="37"/>
      <c r="AS8" s="37"/>
      <c r="AT8" s="38">
        <f>データ!T6</f>
        <v>114.03</v>
      </c>
      <c r="AU8" s="38"/>
      <c r="AV8" s="38"/>
      <c r="AW8" s="38"/>
      <c r="AX8" s="38"/>
      <c r="AY8" s="38"/>
      <c r="AZ8" s="38"/>
      <c r="BA8" s="38"/>
      <c r="BB8" s="38">
        <f>データ!U6</f>
        <v>90.75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45.65</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4737</v>
      </c>
      <c r="AM10" s="37"/>
      <c r="AN10" s="37"/>
      <c r="AO10" s="37"/>
      <c r="AP10" s="37"/>
      <c r="AQ10" s="37"/>
      <c r="AR10" s="37"/>
      <c r="AS10" s="37"/>
      <c r="AT10" s="38">
        <f>データ!W6</f>
        <v>4.42</v>
      </c>
      <c r="AU10" s="38"/>
      <c r="AV10" s="38"/>
      <c r="AW10" s="38"/>
      <c r="AX10" s="38"/>
      <c r="AY10" s="38"/>
      <c r="AZ10" s="38"/>
      <c r="BA10" s="38"/>
      <c r="BB10" s="38">
        <f>データ!X6</f>
        <v>1071.72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o/DJ9ihcO8JiJApr5ssjIITyPKnL8RIbOW6bsEB5AIBmBdF0/gajahGrU94JCU+yozIURMy2XmoCqeLHxWXguw==" saltValue="tIZZhVQrT+6ExhfG9aI5p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313891</v>
      </c>
      <c r="D6" s="19">
        <f t="shared" si="3"/>
        <v>47</v>
      </c>
      <c r="E6" s="19">
        <f t="shared" si="3"/>
        <v>17</v>
      </c>
      <c r="F6" s="19">
        <f t="shared" si="3"/>
        <v>5</v>
      </c>
      <c r="G6" s="19">
        <f t="shared" si="3"/>
        <v>0</v>
      </c>
      <c r="H6" s="19" t="str">
        <f t="shared" si="3"/>
        <v>鳥取県　南部町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45.65</v>
      </c>
      <c r="Q6" s="20">
        <f t="shared" si="3"/>
        <v>100</v>
      </c>
      <c r="R6" s="20">
        <f t="shared" si="3"/>
        <v>3850</v>
      </c>
      <c r="S6" s="20">
        <f t="shared" si="3"/>
        <v>10348</v>
      </c>
      <c r="T6" s="20">
        <f t="shared" si="3"/>
        <v>114.03</v>
      </c>
      <c r="U6" s="20">
        <f t="shared" si="3"/>
        <v>90.75</v>
      </c>
      <c r="V6" s="20">
        <f t="shared" si="3"/>
        <v>4737</v>
      </c>
      <c r="W6" s="20">
        <f t="shared" si="3"/>
        <v>4.42</v>
      </c>
      <c r="X6" s="20">
        <f t="shared" si="3"/>
        <v>1071.72</v>
      </c>
      <c r="Y6" s="21">
        <f>IF(Y7="",NA(),Y7)</f>
        <v>69.930000000000007</v>
      </c>
      <c r="Z6" s="21">
        <f t="shared" ref="Z6:AH6" si="4">IF(Z7="",NA(),Z7)</f>
        <v>70.319999999999993</v>
      </c>
      <c r="AA6" s="21">
        <f t="shared" si="4"/>
        <v>69.48</v>
      </c>
      <c r="AB6" s="21">
        <f t="shared" si="4"/>
        <v>69.28</v>
      </c>
      <c r="AC6" s="21">
        <f t="shared" si="4"/>
        <v>72.209999999999994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119.57</v>
      </c>
      <c r="BG6" s="21">
        <f t="shared" ref="BG6:BO6" si="7">IF(BG7="",NA(),BG7)</f>
        <v>66.78</v>
      </c>
      <c r="BH6" s="21">
        <f t="shared" si="7"/>
        <v>7.35</v>
      </c>
      <c r="BI6" s="21">
        <f t="shared" si="7"/>
        <v>29.73</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91.12</v>
      </c>
      <c r="BR6" s="21">
        <f t="shared" ref="BR6:BZ6" si="8">IF(BR7="",NA(),BR7)</f>
        <v>94.96</v>
      </c>
      <c r="BS6" s="21">
        <f t="shared" si="8"/>
        <v>98.27</v>
      </c>
      <c r="BT6" s="21">
        <f t="shared" si="8"/>
        <v>86.92</v>
      </c>
      <c r="BU6" s="21">
        <f t="shared" si="8"/>
        <v>89.61</v>
      </c>
      <c r="BV6" s="21">
        <f t="shared" si="8"/>
        <v>57.77</v>
      </c>
      <c r="BW6" s="21">
        <f t="shared" si="8"/>
        <v>57.31</v>
      </c>
      <c r="BX6" s="21">
        <f t="shared" si="8"/>
        <v>57.08</v>
      </c>
      <c r="BY6" s="21">
        <f t="shared" si="8"/>
        <v>56.26</v>
      </c>
      <c r="BZ6" s="21">
        <f t="shared" si="8"/>
        <v>52.94</v>
      </c>
      <c r="CA6" s="20" t="str">
        <f>IF(CA7="","",IF(CA7="-","【-】","【"&amp;SUBSTITUTE(TEXT(CA7,"#,##0.00"),"-","△")&amp;"】"))</f>
        <v>【57.02】</v>
      </c>
      <c r="CB6" s="21">
        <f>IF(CB7="",NA(),CB7)</f>
        <v>152.78</v>
      </c>
      <c r="CC6" s="21">
        <f t="shared" ref="CC6:CK6" si="9">IF(CC7="",NA(),CC7)</f>
        <v>151.44999999999999</v>
      </c>
      <c r="CD6" s="21">
        <f t="shared" si="9"/>
        <v>143.34</v>
      </c>
      <c r="CE6" s="21">
        <f t="shared" si="9"/>
        <v>165.96</v>
      </c>
      <c r="CF6" s="21">
        <f t="shared" si="9"/>
        <v>168.68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68.41</v>
      </c>
      <c r="CN6" s="21">
        <f t="shared" ref="CN6:CV6" si="10">IF(CN7="",NA(),CN7)</f>
        <v>66.209999999999994</v>
      </c>
      <c r="CO6" s="21">
        <f t="shared" si="10"/>
        <v>68.41</v>
      </c>
      <c r="CP6" s="21">
        <f t="shared" si="10"/>
        <v>66.8</v>
      </c>
      <c r="CQ6" s="21">
        <f t="shared" si="10"/>
        <v>63.48</v>
      </c>
      <c r="CR6" s="21">
        <f t="shared" si="10"/>
        <v>50.68</v>
      </c>
      <c r="CS6" s="21">
        <f t="shared" si="10"/>
        <v>50.14</v>
      </c>
      <c r="CT6" s="21">
        <f t="shared" si="10"/>
        <v>54.83</v>
      </c>
      <c r="CU6" s="21">
        <f t="shared" si="10"/>
        <v>66.53</v>
      </c>
      <c r="CV6" s="21">
        <f t="shared" si="10"/>
        <v>52.35</v>
      </c>
      <c r="CW6" s="20" t="str">
        <f>IF(CW7="","",IF(CW7="-","【-】","【"&amp;SUBSTITUTE(TEXT(CW7,"#,##0.00"),"-","△")&amp;"】"))</f>
        <v>【52.55】</v>
      </c>
      <c r="CX6" s="21">
        <f>IF(CX7="",NA(),CX7)</f>
        <v>91.06</v>
      </c>
      <c r="CY6" s="21">
        <f t="shared" ref="CY6:DG6" si="11">IF(CY7="",NA(),CY7)</f>
        <v>91.32</v>
      </c>
      <c r="CZ6" s="21">
        <f t="shared" si="11"/>
        <v>91.91</v>
      </c>
      <c r="DA6" s="21">
        <f t="shared" si="11"/>
        <v>91.87</v>
      </c>
      <c r="DB6" s="21">
        <f t="shared" si="11"/>
        <v>91.96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313891</v>
      </c>
      <c r="D7" s="23">
        <v>47</v>
      </c>
      <c r="E7" s="23">
        <v>17</v>
      </c>
      <c r="F7" s="23">
        <v>5</v>
      </c>
      <c r="G7" s="23">
        <v>0</v>
      </c>
      <c r="H7" s="23" t="s">
        <v>97</v>
      </c>
      <c r="I7" s="23" t="s">
        <v>98</v>
      </c>
      <c r="J7" s="23" t="s">
        <v>99</v>
      </c>
      <c r="K7" s="23" t="s">
        <v>100</v>
      </c>
      <c r="L7" s="23" t="s">
        <v>101</v>
      </c>
      <c r="M7" s="23" t="s">
        <v>102</v>
      </c>
      <c r="N7" s="24" t="s">
        <v>103</v>
      </c>
      <c r="O7" s="24" t="s">
        <v>104</v>
      </c>
      <c r="P7" s="24">
        <v>45.65</v>
      </c>
      <c r="Q7" s="24">
        <v>100</v>
      </c>
      <c r="R7" s="24">
        <v>3850</v>
      </c>
      <c r="S7" s="24">
        <v>10348</v>
      </c>
      <c r="T7" s="24">
        <v>114.03</v>
      </c>
      <c r="U7" s="24">
        <v>90.75</v>
      </c>
      <c r="V7" s="24">
        <v>4737</v>
      </c>
      <c r="W7" s="24">
        <v>4.42</v>
      </c>
      <c r="X7" s="24">
        <v>1071.72</v>
      </c>
      <c r="Y7" s="24">
        <v>69.930000000000007</v>
      </c>
      <c r="Z7" s="24">
        <v>70.319999999999993</v>
      </c>
      <c r="AA7" s="24">
        <v>69.48</v>
      </c>
      <c r="AB7" s="24">
        <v>69.28</v>
      </c>
      <c r="AC7" s="24">
        <v>72.209999999999994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119.57</v>
      </c>
      <c r="BG7" s="24">
        <v>66.78</v>
      </c>
      <c r="BH7" s="24">
        <v>7.35</v>
      </c>
      <c r="BI7" s="24">
        <v>29.73</v>
      </c>
      <c r="BJ7" s="24">
        <v>0</v>
      </c>
      <c r="BK7" s="24">
        <v>789.46</v>
      </c>
      <c r="BL7" s="24">
        <v>826.83</v>
      </c>
      <c r="BM7" s="24">
        <v>867.83</v>
      </c>
      <c r="BN7" s="24">
        <v>791.76</v>
      </c>
      <c r="BO7" s="24">
        <v>900.82</v>
      </c>
      <c r="BP7" s="24">
        <v>809.19</v>
      </c>
      <c r="BQ7" s="24">
        <v>91.12</v>
      </c>
      <c r="BR7" s="24">
        <v>94.96</v>
      </c>
      <c r="BS7" s="24">
        <v>98.27</v>
      </c>
      <c r="BT7" s="24">
        <v>86.92</v>
      </c>
      <c r="BU7" s="24">
        <v>89.61</v>
      </c>
      <c r="BV7" s="24">
        <v>57.77</v>
      </c>
      <c r="BW7" s="24">
        <v>57.31</v>
      </c>
      <c r="BX7" s="24">
        <v>57.08</v>
      </c>
      <c r="BY7" s="24">
        <v>56.26</v>
      </c>
      <c r="BZ7" s="24">
        <v>52.94</v>
      </c>
      <c r="CA7" s="24">
        <v>57.02</v>
      </c>
      <c r="CB7" s="24">
        <v>152.78</v>
      </c>
      <c r="CC7" s="24">
        <v>151.44999999999999</v>
      </c>
      <c r="CD7" s="24">
        <v>143.34</v>
      </c>
      <c r="CE7" s="24">
        <v>165.96</v>
      </c>
      <c r="CF7" s="24">
        <v>168.68</v>
      </c>
      <c r="CG7" s="24">
        <v>274.35000000000002</v>
      </c>
      <c r="CH7" s="24">
        <v>273.52</v>
      </c>
      <c r="CI7" s="24">
        <v>274.99</v>
      </c>
      <c r="CJ7" s="24">
        <v>282.08999999999997</v>
      </c>
      <c r="CK7" s="24">
        <v>303.27999999999997</v>
      </c>
      <c r="CL7" s="24">
        <v>273.68</v>
      </c>
      <c r="CM7" s="24">
        <v>68.41</v>
      </c>
      <c r="CN7" s="24">
        <v>66.209999999999994</v>
      </c>
      <c r="CO7" s="24">
        <v>68.41</v>
      </c>
      <c r="CP7" s="24">
        <v>66.8</v>
      </c>
      <c r="CQ7" s="24">
        <v>63.48</v>
      </c>
      <c r="CR7" s="24">
        <v>50.68</v>
      </c>
      <c r="CS7" s="24">
        <v>50.14</v>
      </c>
      <c r="CT7" s="24">
        <v>54.83</v>
      </c>
      <c r="CU7" s="24">
        <v>66.53</v>
      </c>
      <c r="CV7" s="24">
        <v>52.35</v>
      </c>
      <c r="CW7" s="24">
        <v>52.55</v>
      </c>
      <c r="CX7" s="24">
        <v>91.06</v>
      </c>
      <c r="CY7" s="24">
        <v>91.32</v>
      </c>
      <c r="CZ7" s="24">
        <v>91.91</v>
      </c>
      <c r="DA7" s="24">
        <v>91.87</v>
      </c>
      <c r="DB7" s="24">
        <v>91.96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2023-12-12T02:55:14Z</dcterms:created>
  <dcterms:modified xsi:type="dcterms:W3CDTF">2024-02-07T06:25:06Z</dcterms:modified>
  <cp:category/>
</cp:coreProperties>
</file>