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5_南部町\"/>
    </mc:Choice>
  </mc:AlternateContent>
  <workbookProtection workbookAlgorithmName="SHA-512" workbookHashValue="wyFYCPv5w2TUvYAKwDwjROvGQsyDO56ZZx15Cbh0n9UXbF6jBaPbUtQxipW1cwd5wuUsOeQDKlx4l6GJMeLV1g==" workbookSaltValue="Frr8qjrDuKMc0K+R773AyA==" workbookSpinCount="100000" lockStructure="1"/>
  <bookViews>
    <workbookView xWindow="-120" yWindow="-120" windowWidth="20736"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W10" i="4"/>
  <c r="B10" i="4"/>
  <c r="BB8" i="4"/>
  <c r="AD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<sst xmlns="http://schemas.openxmlformats.org/spreadsheetml/2006/main" count="247" uniqueCount="120">
  <si>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</si>
  <si>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</si>
  <si>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</si>
  <si>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</si>
  <si>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</si>
  <si>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</si>
  <si>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</si>
  <si>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</si>
  <si>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</si>
  <si>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</si>
  <si>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</si>
  <si>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</si>
  <si>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</si>
  <si>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</si>
  <si>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</si>
  <si>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</si>
  <si>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</si>
  <si>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</si>
  <si>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</si>
  <si>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</si>
  <si>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</si>
  <si>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</si>
  <si>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</si>
  <si>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</si>
  <si>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</si>
  <si>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</si>
  <si>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</si>
  <si>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</si>
  <si>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</si>
  <si>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</si>
  <si>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</si>
  <si>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</si>
  <si>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</si>
  <si>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</si>
  <si>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</si>
  <si>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</si>
  <si>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</si>
  <si>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</si>
  <si>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</si>
  <si>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</si>
  <si>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</si>
  <si>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</si>
  <si>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</si>
  <si>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</si>
  <si>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</si>
  <si>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</si>
  <si>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</si>
  <si>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</si>
  <si>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</si>
  <si>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</si>
  <si>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</si>
  <si>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</si>
  <si>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</si>
  <si>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</si>
  <si>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</si>
  <si>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</si>
  <si>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</si>
  <si>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</si>
  <si>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</si>
  <si>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</si>
  <si>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</si>
  <si>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</si>
  <si>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</si>
  <si>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</si>
  <si>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</si>
  <si>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</si>
  <si>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</si>
  <si>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</si>
  <si>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</si>
  <si>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</si>
  <si>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</si>
  <si>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</si>
  <si>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</si>
  <si>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</si>
  <si>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</si>
  <si>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</si>
  <si>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</si>
  <si>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</si>
  <si>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</si>
  <si>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</si>
  <si>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</si>
  <si>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</si>
  <si>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</si>
  <si>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</si>
  <si>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</si>
  <si>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</si>
  <si>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</si>
  <si>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</si>
  <si>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</si>
  <si>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</si>
  <si>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</si>
  <si>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</si>
  <si>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</si>
  <si>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</si>
  <si>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</si>
  <si>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</si>
  <si>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</si>
  <si>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</si>
  <si>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</si>
  <si>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</si>
  <si>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</si>
  <si>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</si>
  <si>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</si>
  <si>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</si>
  <si>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</si>
  <si>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</si>
  <si>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</si>
  <si>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</si>
  <si>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</si>
  <si>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</si>
  <si>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</si>
  <si>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</si>
  <si>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</si>
  <si>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</si>
  <si>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</si>
  <si>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</si>
  <si>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</si>
  <si>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平成１５年度供用開始のため、施設の老朽化対策については耐用年数等を考慮し計画が必要となると思われる。</t>
    <phoneticPr fontId="4"/>
  </si>
  <si>
    <t>　収益的収支比率については、燃料費の高騰による電気代の増加や下水道法適化にかかる支援委託業務による費用の増加したことにより、前年度と比較し、6.33％が低下した。
　また、収支比率も100％を大きく下回り、経費回収率においても、類似団体との比較で13％近く低い水準となっており、健全な運営となっていない。汚水処理原価に関しては、類似団体よりも低い水準にあるが、資材や燃料費の高騰等の理由により費用が年々増加しており、直近の4年間で75.89円増加している。
　収支の透明化、改善を図るため、法適化に向けての準備を進めていく。</t>
    <rPh sb="14" eb="17">
      <t>ネンリョウヒ</t>
    </rPh>
    <rPh sb="18" eb="20">
      <t>コウトウ</t>
    </rPh>
    <rPh sb="23" eb="26">
      <t>デンキダイ</t>
    </rPh>
    <rPh sb="27" eb="29">
      <t>ゾウカ</t>
    </rPh>
    <rPh sb="30" eb="33">
      <t>ゲスイドウ</t>
    </rPh>
    <rPh sb="76" eb="78">
      <t>テイカ</t>
    </rPh>
    <rPh sb="152" eb="158">
      <t>オスイショリゲンカ</t>
    </rPh>
    <rPh sb="159" eb="160">
      <t>カン</t>
    </rPh>
    <rPh sb="164" eb="168">
      <t>ルイジダンタイ</t>
    </rPh>
    <rPh sb="171" eb="172">
      <t>ヒク</t>
    </rPh>
    <rPh sb="173" eb="175">
      <t>スイジュン</t>
    </rPh>
    <rPh sb="180" eb="182">
      <t>シザイ</t>
    </rPh>
    <rPh sb="183" eb="186">
      <t>ネンリョウヒ</t>
    </rPh>
    <rPh sb="187" eb="189">
      <t>コウトウ</t>
    </rPh>
    <rPh sb="189" eb="190">
      <t>トウ</t>
    </rPh>
    <rPh sb="191" eb="193">
      <t>リユウ</t>
    </rPh>
    <rPh sb="196" eb="198">
      <t>ヒヨウ</t>
    </rPh>
    <rPh sb="199" eb="201">
      <t>ネンネン</t>
    </rPh>
    <rPh sb="201" eb="203">
      <t>ゾウカ</t>
    </rPh>
    <rPh sb="246" eb="247">
      <t>テキ</t>
    </rPh>
    <phoneticPr fontId="4"/>
  </si>
  <si>
    <t>　主に山間部を整備している下水道事業のため、人口減少などにより使用料収入に変動がある。施設の維持管理費の５割程度を使用料で賄い、あとは一般会計からの繰入により経営を維持している状況であるが、今後導入予定としている下水道事業の法適化により、下水道事業の経営状況を正確に把握、分析を行う。その上で、適正な使用料設定や地域の状況にあわせた施設の更新等を検討する必要がある。</t>
    <rPh sb="113" eb="114">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</si>
</sst>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A9-4129-AFA4-05BC579106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A9-4129-AFA4-05BC579106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98.91</c:v>
                </c:pt>
                <c:pt idx="1">
                  <c:v>100</c:v>
                </c:pt>
                <c:pt idx="2">
                  <c:v>100</c:v>
                </c:pt>
                <c:pt idx="3">
                  <c:v>100</c:v>
                </c:pt>
                <c:pt idx="4">
                  <c:v>100</c:v>
                </c:pt>
              </c:numCache>
            </c:numRef>
          </c:val>
          <c:extLst>
            <c:ext xmlns:c16="http://schemas.microsoft.com/office/drawing/2014/chart" uri="{C3380CC4-5D6E-409C-BE32-E72D297353CC}">
              <c16:uniqueId val="{00000000-9A4C-43B0-A7A8-9888487F8D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9A4C-43B0-A7A8-9888487F8D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70.83</c:v>
                </c:pt>
                <c:pt idx="1">
                  <c:v>72.22</c:v>
                </c:pt>
                <c:pt idx="2">
                  <c:v>72.89</c:v>
                </c:pt>
                <c:pt idx="3">
                  <c:v>65.53</c:v>
                </c:pt>
                <c:pt idx="4">
                  <c:v>65.34</c:v>
                </c:pt>
              </c:numCache>
            </c:numRef>
          </c:val>
          <c:extLst>
            <c:ext xmlns:c16="http://schemas.microsoft.com/office/drawing/2014/chart" uri="{C3380CC4-5D6E-409C-BE32-E72D297353CC}">
              <c16:uniqueId val="{00000000-ADF9-46A1-BD4C-01266763F2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ADF9-46A1-BD4C-01266763F2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70.92</c:v>
                </c:pt>
                <c:pt idx="1">
                  <c:v>67.05</c:v>
                </c:pt>
                <c:pt idx="2">
                  <c:v>66.150000000000006</c:v>
                </c:pt>
                <c:pt idx="3">
                  <c:v>71.8</c:v>
                </c:pt>
                <c:pt idx="4">
                  <c:v>65.47</c:v>
                </c:pt>
              </c:numCache>
            </c:numRef>
          </c:val>
          <c:extLst>
            <c:ext xmlns:c16="http://schemas.microsoft.com/office/drawing/2014/chart" uri="{C3380CC4-5D6E-409C-BE32-E72D297353CC}">
              <c16:uniqueId val="{00000000-0E30-4FF2-AFBD-7B6B80EA49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0-4FF2-AFBD-7B6B80EA49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D4-4CF5-98CF-D6A7FF4591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D4-4CF5-98CF-D6A7FF4591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85-4399-885B-8E24659D38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85-4399-885B-8E24659D38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E2-4C77-AD0A-9620DEB786E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E2-4C77-AD0A-9620DEB786E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C9-4062-AA2F-87416C0F65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C9-4062-AA2F-87416C0F65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909.46</c:v>
                </c:pt>
                <c:pt idx="1">
                  <c:v>20.18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5F4-4A41-9886-CE11F920F8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D5F4-4A41-9886-CE11F920F8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59.16</c:v>
                </c:pt>
                <c:pt idx="1">
                  <c:v>54.69</c:v>
                </c:pt>
                <c:pt idx="2">
                  <c:v>53.25</c:v>
                </c:pt>
                <c:pt idx="3">
                  <c:v>50.06</c:v>
                </c:pt>
                <c:pt idx="4">
                  <c:v>45.86</c:v>
                </c:pt>
              </c:numCache>
            </c:numRef>
          </c:val>
          <c:extLst>
            <c:ext xmlns:c16="http://schemas.microsoft.com/office/drawing/2014/chart" uri="{C3380CC4-5D6E-409C-BE32-E72D297353CC}">
              <c16:uniqueId val="{00000000-407C-4D12-8FE8-71BCF07256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407C-4D12-8FE8-71BCF07256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188.36</c:v>
                </c:pt>
                <c:pt idx="1">
                  <c:v>203.59</c:v>
                </c:pt>
                <c:pt idx="2">
                  <c:v>208.39</c:v>
                </c:pt>
                <c:pt idx="3">
                  <c:v>245.28</c:v>
                </c:pt>
                <c:pt idx="4">
                  <c:v>264.25</c:v>
                </c:pt>
              </c:numCache>
            </c:numRef>
          </c:val>
          <c:extLst>
            <c:ext xmlns:c16="http://schemas.microsoft.com/office/drawing/2014/chart" uri="{C3380CC4-5D6E-409C-BE32-E72D297353CC}">
              <c16:uniqueId val="{00000000-A3AB-4281-A4D4-2C9E43C62B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A3AB-4281-A4D4-2C9E43C62B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南部町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10348</v>
      </c>
      <c r="AM8" s="37"/>
      <c r="AN8" s="37"/>
      <c r="AO8" s="37"/>
      <c r="AP8" s="37"/>
      <c r="AQ8" s="37"/>
      <c r="AR8" s="37"/>
      <c r="AS8" s="37"/>
      <c r="AT8" s="38">
        <f>データ!T6</f>
        <v>114.03</v>
      </c>
      <c r="AU8" s="38"/>
      <c r="AV8" s="38"/>
      <c r="AW8" s="38"/>
      <c r="AX8" s="38"/>
      <c r="AY8" s="38"/>
      <c r="AZ8" s="38"/>
      <c r="BA8" s="38"/>
      <c r="BB8" s="38">
        <f>データ!U6</f>
        <v>90.75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24.48</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2530</v>
      </c>
      <c r="AM10" s="37"/>
      <c r="AN10" s="37"/>
      <c r="AO10" s="37"/>
      <c r="AP10" s="37"/>
      <c r="AQ10" s="37"/>
      <c r="AR10" s="37"/>
      <c r="AS10" s="37"/>
      <c r="AT10" s="38">
        <f>データ!W6</f>
        <v>0.16</v>
      </c>
      <c r="AU10" s="38"/>
      <c r="AV10" s="38"/>
      <c r="AW10" s="38"/>
      <c r="AX10" s="38"/>
      <c r="AY10" s="38"/>
      <c r="AZ10" s="38"/>
      <c r="BA10" s="38"/>
      <c r="BB10" s="38">
        <f>データ!X6</f>
        <v>15812.5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abb27zb0nPA2PgAShqJ9YVb4U10E4Ogy3jbr/PPrC2WB4rpWK5cUgDTpN7Hg+iU1iJAicd/CS2+x6P67R/RC6w==" saltValue="Bs2Iwo//nTRflh4KHzRYn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313891</v>
      </c>
      <c r="D6" s="19">
        <f t="shared" si="3"/>
        <v>47</v>
      </c>
      <c r="E6" s="19">
        <f t="shared" si="3"/>
        <v>18</v>
      </c>
      <c r="F6" s="19">
        <f t="shared" si="3"/>
        <v>0</v>
      </c>
      <c r="G6" s="19">
        <f t="shared" si="3"/>
        <v>0</v>
      </c>
      <c r="H6" s="19" t="str">
        <f t="shared" si="3"/>
        <v>鳥取県　南部町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24.48</v>
      </c>
      <c r="Q6" s="20">
        <f t="shared" si="3"/>
        <v>100</v>
      </c>
      <c r="R6" s="20">
        <f t="shared" si="3"/>
        <v>3850</v>
      </c>
      <c r="S6" s="20">
        <f t="shared" si="3"/>
        <v>10348</v>
      </c>
      <c r="T6" s="20">
        <f t="shared" si="3"/>
        <v>114.03</v>
      </c>
      <c r="U6" s="20">
        <f t="shared" si="3"/>
        <v>90.75</v>
      </c>
      <c r="V6" s="20">
        <f t="shared" si="3"/>
        <v>2530</v>
      </c>
      <c r="W6" s="20">
        <f t="shared" si="3"/>
        <v>0.16</v>
      </c>
      <c r="X6" s="20">
        <f t="shared" si="3"/>
        <v>15812.5</v>
      </c>
      <c r="Y6" s="21">
        <f>IF(Y7="",NA(),Y7)</f>
        <v>70.92</v>
      </c>
      <c r="Z6" s="21">
        <f t="shared" ref="Z6:AH6" si="4">IF(Z7="",NA(),Z7)</f>
        <v>67.05</v>
      </c>
      <c r="AA6" s="21">
        <f t="shared" si="4"/>
        <v>66.150000000000006</v>
      </c>
      <c r="AB6" s="21">
        <f t="shared" si="4"/>
        <v>71.8</v>
      </c>
      <c r="AC6" s="21">
        <f t="shared" si="4"/>
        <v>65.47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909.46</v>
      </c>
      <c r="BG6" s="21">
        <f t="shared" ref="BG6:BO6" si="7">IF(BG7="",NA(),BG7)</f>
        <v>20.18</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59.16</v>
      </c>
      <c r="BR6" s="21">
        <f t="shared" ref="BR6:BZ6" si="8">IF(BR7="",NA(),BR7)</f>
        <v>54.69</v>
      </c>
      <c r="BS6" s="21">
        <f t="shared" si="8"/>
        <v>53.25</v>
      </c>
      <c r="BT6" s="21">
        <f t="shared" si="8"/>
        <v>50.06</v>
      </c>
      <c r="BU6" s="21">
        <f t="shared" si="8"/>
        <v>45.86</v>
      </c>
      <c r="BV6" s="21">
        <f t="shared" si="8"/>
        <v>63.06</v>
      </c>
      <c r="BW6" s="21">
        <f t="shared" si="8"/>
        <v>62.5</v>
      </c>
      <c r="BX6" s="21">
        <f t="shared" si="8"/>
        <v>60.59</v>
      </c>
      <c r="BY6" s="21">
        <f t="shared" si="8"/>
        <v>60</v>
      </c>
      <c r="BZ6" s="21">
        <f t="shared" si="8"/>
        <v>59.01</v>
      </c>
      <c r="CA6" s="20" t="str">
        <f>IF(CA7="","",IF(CA7="-","【-】","【"&amp;SUBSTITUTE(TEXT(CA7,"#,##0.00"),"-","△")&amp;"】"))</f>
        <v>【57.03】</v>
      </c>
      <c r="CB6" s="21">
        <f>IF(CB7="",NA(),CB7)</f>
        <v>188.36</v>
      </c>
      <c r="CC6" s="21">
        <f t="shared" ref="CC6:CK6" si="9">IF(CC7="",NA(),CC7)</f>
        <v>203.59</v>
      </c>
      <c r="CD6" s="21">
        <f t="shared" si="9"/>
        <v>208.39</v>
      </c>
      <c r="CE6" s="21">
        <f t="shared" si="9"/>
        <v>245.28</v>
      </c>
      <c r="CF6" s="21">
        <f t="shared" si="9"/>
        <v>264.25</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98.91</v>
      </c>
      <c r="CN6" s="21">
        <f t="shared" ref="CN6:CV6" si="10">IF(CN7="",NA(),CN7)</f>
        <v>100</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70.83</v>
      </c>
      <c r="CY6" s="21">
        <f t="shared" ref="CY6:DG6" si="11">IF(CY7="",NA(),CY7)</f>
        <v>72.22</v>
      </c>
      <c r="CZ6" s="21">
        <f t="shared" si="11"/>
        <v>72.89</v>
      </c>
      <c r="DA6" s="21">
        <f t="shared" si="11"/>
        <v>65.53</v>
      </c>
      <c r="DB6" s="21">
        <f t="shared" si="11"/>
        <v>65.34</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313891</v>
      </c>
      <c r="D7" s="23">
        <v>47</v>
      </c>
      <c r="E7" s="23">
        <v>18</v>
      </c>
      <c r="F7" s="23">
        <v>0</v>
      </c>
      <c r="G7" s="23">
        <v>0</v>
      </c>
      <c r="H7" s="23" t="s">
        <v>98</v>
      </c>
      <c r="I7" s="23" t="s">
        <v>99</v>
      </c>
      <c r="J7" s="23" t="s">
        <v>100</v>
      </c>
      <c r="K7" s="23" t="s">
        <v>101</v>
      </c>
      <c r="L7" s="23" t="s">
        <v>102</v>
      </c>
      <c r="M7" s="23" t="s">
        <v>103</v>
      </c>
      <c r="N7" s="24" t="s">
        <v>104</v>
      </c>
      <c r="O7" s="24" t="s">
        <v>105</v>
      </c>
      <c r="P7" s="24">
        <v>24.48</v>
      </c>
      <c r="Q7" s="24">
        <v>100</v>
      </c>
      <c r="R7" s="24">
        <v>3850</v>
      </c>
      <c r="S7" s="24">
        <v>10348</v>
      </c>
      <c r="T7" s="24">
        <v>114.03</v>
      </c>
      <c r="U7" s="24">
        <v>90.75</v>
      </c>
      <c r="V7" s="24">
        <v>2530</v>
      </c>
      <c r="W7" s="24">
        <v>0.16</v>
      </c>
      <c r="X7" s="24">
        <v>15812.5</v>
      </c>
      <c r="Y7" s="24">
        <v>70.92</v>
      </c>
      <c r="Z7" s="24">
        <v>67.05</v>
      </c>
      <c r="AA7" s="24">
        <v>66.150000000000006</v>
      </c>
      <c r="AB7" s="24">
        <v>71.8</v>
      </c>
      <c r="AC7" s="24">
        <v>65.47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909.46</v>
      </c>
      <c r="BG7" s="24">
        <v>20.18</v>
      </c>
      <c r="BH7" s="24">
        <v>0</v>
      </c>
      <c r="BI7" s="24">
        <v>0</v>
      </c>
      <c r="BJ7" s="24">
        <v>0</v>
      </c>
      <c r="BK7" s="24">
        <v>296.89</v>
      </c>
      <c r="BL7" s="24">
        <v>270.57</v>
      </c>
      <c r="BM7" s="24">
        <v>294.27</v>
      </c>
      <c r="BN7" s="24">
        <v>294.08999999999997</v>
      </c>
      <c r="BO7" s="24">
        <v>294.08999999999997</v>
      </c>
      <c r="BP7" s="24">
        <v>307.39</v>
      </c>
      <c r="BQ7" s="24">
        <v>59.16</v>
      </c>
      <c r="BR7" s="24">
        <v>54.69</v>
      </c>
      <c r="BS7" s="24">
        <v>53.25</v>
      </c>
      <c r="BT7" s="24">
        <v>50.06</v>
      </c>
      <c r="BU7" s="24">
        <v>45.86</v>
      </c>
      <c r="BV7" s="24">
        <v>63.06</v>
      </c>
      <c r="BW7" s="24">
        <v>62.5</v>
      </c>
      <c r="BX7" s="24">
        <v>60.59</v>
      </c>
      <c r="BY7" s="24">
        <v>60</v>
      </c>
      <c r="BZ7" s="24">
        <v>59.01</v>
      </c>
      <c r="CA7" s="24">
        <v>57.03</v>
      </c>
      <c r="CB7" s="24">
        <v>188.36</v>
      </c>
      <c r="CC7" s="24">
        <v>203.59</v>
      </c>
      <c r="CD7" s="24">
        <v>208.39</v>
      </c>
      <c r="CE7" s="24">
        <v>245.28</v>
      </c>
      <c r="CF7" s="24">
        <v>264.25</v>
      </c>
      <c r="CG7" s="24">
        <v>264.77</v>
      </c>
      <c r="CH7" s="24">
        <v>269.33</v>
      </c>
      <c r="CI7" s="24">
        <v>280.23</v>
      </c>
      <c r="CJ7" s="24">
        <v>282.70999999999998</v>
      </c>
      <c r="CK7" s="24">
        <v>291.82</v>
      </c>
      <c r="CL7" s="24">
        <v>294.83</v>
      </c>
      <c r="CM7" s="24">
        <v>98.91</v>
      </c>
      <c r="CN7" s="24">
        <v>100</v>
      </c>
      <c r="CO7" s="24">
        <v>100</v>
      </c>
      <c r="CP7" s="24">
        <v>100</v>
      </c>
      <c r="CQ7" s="24">
        <v>100</v>
      </c>
      <c r="CR7" s="24">
        <v>59.94</v>
      </c>
      <c r="CS7" s="24">
        <v>59.64</v>
      </c>
      <c r="CT7" s="24">
        <v>58.19</v>
      </c>
      <c r="CU7" s="24">
        <v>56.52</v>
      </c>
      <c r="CV7" s="24">
        <v>88.45</v>
      </c>
      <c r="CW7" s="24">
        <v>84.27</v>
      </c>
      <c r="CX7" s="24">
        <v>70.83</v>
      </c>
      <c r="CY7" s="24">
        <v>72.22</v>
      </c>
      <c r="CZ7" s="24">
        <v>72.89</v>
      </c>
      <c r="DA7" s="24">
        <v>65.53</v>
      </c>
      <c r="DB7" s="24">
        <v>65.34</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2023-12-12T03:00:32Z</dcterms:created>
  <dcterms:modified xsi:type="dcterms:W3CDTF">2024-02-07T06:24:40Z</dcterms:modified>
  <cp:category/>
</cp:coreProperties>
</file>