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s\職員共有FS\建設水道課\上下水道室\23 ○決算統計\08 経営比較分析表（平成26年度～）\R06\"/>
    </mc:Choice>
  </mc:AlternateContent>
  <xr:revisionPtr revIDLastSave="0" documentId="13_ncr:1_{7814A8CA-1740-4B82-B9CA-0C30FE239192}" xr6:coauthVersionLast="47" xr6:coauthVersionMax="47" xr10:uidLastSave="{00000000-0000-0000-0000-000000000000}"/>
  <workbookProtection workbookAlgorithmName="SHA-512" workbookHashValue="rrwaP3/GdExf20BzmJnzCh7OlkVl9T4ZIFqyhl8QvycOZ2+oz/1YrNohWqt6n3FRdXxL0U/gDlQTpO8GfMCg8w==" workbookSaltValue="YQyT8quUa3YfV/6yqBGfPw=="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AL10" i="4"/>
  <c r="I8" i="4"/>
</calcChain>
</file>

<file path=xl/sharedStrings.xml><?xml version="1.0" encoding="utf-8"?>
<sst xmlns="http://schemas.openxmlformats.org/spreadsheetml/2006/main" count="239" uniqueCount="120">
  <si>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</si>
  <si>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</si>
  <si>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</si>
  <si>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</si>
  <si>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</si>
  <si>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</si>
  <si>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</si>
  <si>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</si>
  <si>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</si>
  <si>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</si>
  <si>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</si>
  <si>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</si>
  <si>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</si>
  <si>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</si>
  <si>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</si>
  <si>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</si>
  <si>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</si>
  <si>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</si>
  <si>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</si>
  <si>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</si>
  <si>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</si>
  <si>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</si>
  <si>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</si>
  <si>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</si>
  <si>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</si>
  <si>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</si>
  <si>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</si>
  <si>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</si>
  <si>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</si>
  <si>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</si>
  <si>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</si>
  <si>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</si>
  <si>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</si>
  <si>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</si>
  <si>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</si>
  <si>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</si>
  <si>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</si>
  <si>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</si>
  <si>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</si>
  <si>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</si>
  <si>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</si>
  <si>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</si>
  <si>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</si>
  <si>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</si>
  <si>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</si>
  <si>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</si>
  <si>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</si>
  <si>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</si>
  <si>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</si>
  <si>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</si>
  <si>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</si>
  <si>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</si>
  <si>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</si>
  <si>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</si>
  <si>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</si>
  <si>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</si>
  <si>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</si>
  <si>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</si>
  <si>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</si>
  <si>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</si>
  <si>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</si>
  <si>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</si>
  <si>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</si>
  <si>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</si>
  <si>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</si>
  <si>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</si>
  <si>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</si>
  <si>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</si>
  <si>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</si>
  <si>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</si>
  <si>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</si>
  <si>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</si>
  <si>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</si>
  <si>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</si>
  <si>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</si>
  <si>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</si>
  <si>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</si>
  <si>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</si>
  <si>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</si>
  <si>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</si>
  <si>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</si>
  <si>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</si>
  <si>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</si>
  <si>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</si>
  <si>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</si>
  <si>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</si>
  <si>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</si>
  <si>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</si>
  <si>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</si>
  <si>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</si>
  <si>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</si>
  <si>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</si>
  <si>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</si>
  <si>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</si>
  <si>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</si>
  <si>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</si>
  <si>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</si>
  <si>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</si>
  <si>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</si>
  <si>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</si>
  <si>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</si>
  <si>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</si>
  <si>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</si>
  <si>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</si>
  <si>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</si>
  <si>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</si>
  <si>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</si>
  <si>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</si>
  <si>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</si>
  <si>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</si>
  <si>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</si>
  <si>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</si>
  <si>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</si>
  <si>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</si>
  <si>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</si>
  <si>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</si>
  <si>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</si>
  <si>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②汚水処理事業の継続に向け、一般会計繰入金の拡充等について検討を行う。</t>
    <phoneticPr fontId="4"/>
  </si>
  <si>
    <t>　老朽状況を勘案し維持修繕を行っている。今後も大規模な施設更新は行わず、異常があれば更新する事後保全型の管理を行っていく。</t>
    <phoneticPr fontId="4"/>
  </si>
  <si>
    <t>　処理区域が１集落と極めて小さな事業であるため、人口減少に伴う処理量の減などで予算規模も年々縮小の一途をたどっている。また施設が比較的新しく大きな修繕費用等は発生していないが、集落排水処理事業（農集、林集、小規模）の中でも特に運営が厳しい事業であるため、公債費相当額に加え収支不足額を一般会計繰入金で賄っている状況にある。このため⑤経費回収率は類似団体を下回り、⑥汚水処理原価では例年原価が高い状態が続く状況となっている。また、①収益的収支比率では、公営企業会計に移行するための業務委託費が減少したことに伴い改善が見られている。
　現状では早急な経営改善や規模縮小は困難であるが、引き続き経費の見直しなど費用面の削減や徴収強化を進めるとともに、料金体系の見直しも必要となっている。</t>
    <rPh sb="190" eb="192">
      <t>レイネン</t>
    </rPh>
    <rPh sb="197" eb="199">
      <t>ジョウタイ</t>
    </rPh>
    <rPh sb="241" eb="244">
      <t>イタクヒ</t>
    </rPh>
    <rPh sb="245" eb="247">
      <t>ゲンショウ</t>
    </rPh>
    <rPh sb="252" eb="253">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</si>
</sst>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2A-4FFB-80CE-6D52B47A0A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E2A-4FFB-80CE-6D52B47A0A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35.71</c:v>
                </c:pt>
                <c:pt idx="4">
                  <c:v>35.71</c:v>
                </c:pt>
              </c:numCache>
            </c:numRef>
          </c:val>
          <c:extLst>
            <c:ext xmlns:c16="http://schemas.microsoft.com/office/drawing/2014/chart" uri="{C3380CC4-5D6E-409C-BE32-E72D297353CC}">
              <c16:uniqueId val="{00000000-AD08-4D2A-807C-94472B4E269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40.28</c:v>
                </c:pt>
                <c:pt idx="1">
                  <c:v>42.48</c:v>
                </c:pt>
                <c:pt idx="2">
                  <c:v>39.770000000000003</c:v>
                </c:pt>
                <c:pt idx="3">
                  <c:v>38.96</c:v>
                </c:pt>
                <c:pt idx="4">
                  <c:v>39.659999999999997</c:v>
                </c:pt>
              </c:numCache>
            </c:numRef>
          </c:val>
          <c:smooth val="0"/>
          <c:extLst>
            <c:ext xmlns:c16="http://schemas.microsoft.com/office/drawing/2014/chart" uri="{C3380CC4-5D6E-409C-BE32-E72D297353CC}">
              <c16:uniqueId val="{00000001-AD08-4D2A-807C-94472B4E269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68.180000000000007</c:v>
                </c:pt>
                <c:pt idx="1">
                  <c:v>87.5</c:v>
                </c:pt>
                <c:pt idx="2">
                  <c:v>86.36</c:v>
                </c:pt>
                <c:pt idx="3">
                  <c:v>69.569999999999993</c:v>
                </c:pt>
                <c:pt idx="4">
                  <c:v>69.569999999999993</c:v>
                </c:pt>
              </c:numCache>
            </c:numRef>
          </c:val>
          <c:extLst>
            <c:ext xmlns:c16="http://schemas.microsoft.com/office/drawing/2014/chart" uri="{C3380CC4-5D6E-409C-BE32-E72D297353CC}">
              <c16:uniqueId val="{00000000-015A-4CB6-8B30-AC22E265E00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90.78</c:v>
                </c:pt>
                <c:pt idx="1">
                  <c:v>90.73</c:v>
                </c:pt>
                <c:pt idx="2">
                  <c:v>91.64</c:v>
                </c:pt>
                <c:pt idx="3">
                  <c:v>91.6</c:v>
                </c:pt>
                <c:pt idx="4">
                  <c:v>92.03</c:v>
                </c:pt>
              </c:numCache>
            </c:numRef>
          </c:val>
          <c:smooth val="0"/>
          <c:extLst>
            <c:ext xmlns:c16="http://schemas.microsoft.com/office/drawing/2014/chart" uri="{C3380CC4-5D6E-409C-BE32-E72D297353CC}">
              <c16:uniqueId val="{00000001-015A-4CB6-8B30-AC22E265E00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58.68</c:v>
                </c:pt>
                <c:pt idx="1">
                  <c:v>57.52</c:v>
                </c:pt>
                <c:pt idx="2">
                  <c:v>25.76</c:v>
                </c:pt>
                <c:pt idx="3">
                  <c:v>45.06</c:v>
                </c:pt>
                <c:pt idx="4">
                  <c:v>52.22</c:v>
                </c:pt>
              </c:numCache>
            </c:numRef>
          </c:val>
          <c:extLst>
            <c:ext xmlns:c16="http://schemas.microsoft.com/office/drawing/2014/chart" uri="{C3380CC4-5D6E-409C-BE32-E72D297353CC}">
              <c16:uniqueId val="{00000000-19DA-4A03-8C5E-9EEB1BE3266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DA-4A03-8C5E-9EEB1BE3266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79-46D2-8A63-C20B823744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79-46D2-8A63-C20B823744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97-4D75-A15A-FBEC455763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97-4D75-A15A-FBEC455763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F8-4868-B424-F44626E1304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F8-4868-B424-F44626E1304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CE-4B93-8CB8-59C3491BDF4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CE-4B93-8CB8-59C3491BDF4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1378.79</c:v>
                </c:pt>
                <c:pt idx="3" formatCode="#,##0.00;&quot;△&quot;#,##0.00;&quot;-&quot;">
                  <c:v>1239.05</c:v>
                </c:pt>
                <c:pt idx="4" formatCode="#,##0.00;&quot;△&quot;#,##0.00;&quot;-&quot;">
                  <c:v>1120.21</c:v>
                </c:pt>
              </c:numCache>
            </c:numRef>
          </c:val>
          <c:extLst>
            <c:ext xmlns:c16="http://schemas.microsoft.com/office/drawing/2014/chart" uri="{C3380CC4-5D6E-409C-BE32-E72D297353CC}">
              <c16:uniqueId val="{00000000-AFFD-4783-8950-1978627E7F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544.96</c:v>
                </c:pt>
                <c:pt idx="1">
                  <c:v>406.44</c:v>
                </c:pt>
                <c:pt idx="2">
                  <c:v>254.5</c:v>
                </c:pt>
                <c:pt idx="3">
                  <c:v>365.75</c:v>
                </c:pt>
                <c:pt idx="4">
                  <c:v>482.31</c:v>
                </c:pt>
              </c:numCache>
            </c:numRef>
          </c:val>
          <c:smooth val="0"/>
          <c:extLst>
            <c:ext xmlns:c16="http://schemas.microsoft.com/office/drawing/2014/chart" uri="{C3380CC4-5D6E-409C-BE32-E72D297353CC}">
              <c16:uniqueId val="{00000001-AFFD-4783-8950-1978627E7F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39.85</c:v>
                </c:pt>
                <c:pt idx="1">
                  <c:v>37.299999999999997</c:v>
                </c:pt>
                <c:pt idx="2">
                  <c:v>35.26</c:v>
                </c:pt>
                <c:pt idx="3">
                  <c:v>31.65</c:v>
                </c:pt>
                <c:pt idx="4">
                  <c:v>32.9</c:v>
                </c:pt>
              </c:numCache>
            </c:numRef>
          </c:val>
          <c:extLst>
            <c:ext xmlns:c16="http://schemas.microsoft.com/office/drawing/2014/chart" uri="{C3380CC4-5D6E-409C-BE32-E72D297353CC}">
              <c16:uniqueId val="{00000000-F8C6-4A30-A4CC-4A243621A38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42.51</c:v>
                </c:pt>
                <c:pt idx="1">
                  <c:v>35.93</c:v>
                </c:pt>
                <c:pt idx="2">
                  <c:v>36.1</c:v>
                </c:pt>
                <c:pt idx="3">
                  <c:v>35.5</c:v>
                </c:pt>
                <c:pt idx="4">
                  <c:v>35.119999999999997</c:v>
                </c:pt>
              </c:numCache>
            </c:numRef>
          </c:val>
          <c:smooth val="0"/>
          <c:extLst>
            <c:ext xmlns:c16="http://schemas.microsoft.com/office/drawing/2014/chart" uri="{C3380CC4-5D6E-409C-BE32-E72D297353CC}">
              <c16:uniqueId val="{00000001-F8C6-4A30-A4CC-4A243621A38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543.9</c:v>
                </c:pt>
                <c:pt idx="1">
                  <c:v>516.84</c:v>
                </c:pt>
                <c:pt idx="2">
                  <c:v>534.51</c:v>
                </c:pt>
                <c:pt idx="3">
                  <c:v>605.34</c:v>
                </c:pt>
                <c:pt idx="4">
                  <c:v>576.12</c:v>
                </c:pt>
              </c:numCache>
            </c:numRef>
          </c:val>
          <c:extLst>
            <c:ext xmlns:c16="http://schemas.microsoft.com/office/drawing/2014/chart" uri="{C3380CC4-5D6E-409C-BE32-E72D297353CC}">
              <c16:uniqueId val="{00000000-75EB-40C5-8017-2103936902E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447.34</c:v>
                </c:pt>
                <c:pt idx="1">
                  <c:v>499.55</c:v>
                </c:pt>
                <c:pt idx="2">
                  <c:v>529.77</c:v>
                </c:pt>
                <c:pt idx="3">
                  <c:v>523.41999999999996</c:v>
                </c:pt>
                <c:pt idx="4">
                  <c:v>526.79</c:v>
                </c:pt>
              </c:numCache>
            </c:numRef>
          </c:val>
          <c:smooth val="0"/>
          <c:extLst>
            <c:ext xmlns:c16="http://schemas.microsoft.com/office/drawing/2014/chart" uri="{C3380CC4-5D6E-409C-BE32-E72D297353CC}">
              <c16:uniqueId val="{00000001-75EB-40C5-8017-2103936902E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【91.37】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【542.57】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6" zoomScaleNormal="100" workbookViewId="0">
      <selection activeCell="AT10" sqref="AT10:BA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鳥取県　三朝町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林業集落排水</v>
      </c>
      <c r="Q8" s="34"/>
      <c r="R8" s="34"/>
      <c r="S8" s="34"/>
      <c r="T8" s="34"/>
      <c r="U8" s="34"/>
      <c r="V8" s="34"/>
      <c r="W8" s="34" t="str">
        <f>データ!L6</f>
        <v>G2</v>
      </c>
      <c r="X8" s="34"/>
      <c r="Y8" s="34"/>
      <c r="Z8" s="34"/>
      <c r="AA8" s="34"/>
      <c r="AB8" s="34"/>
      <c r="AC8" s="34"/>
      <c r="AD8" s="35" t="str">
        <f>データ!$M$6</f>
        <v>非設置</v>
      </c>
      <c r="AE8" s="35"/>
      <c r="AF8" s="35"/>
      <c r="AG8" s="35"/>
      <c r="AH8" s="35"/>
      <c r="AI8" s="35"/>
      <c r="AJ8" s="35"/>
      <c r="AK8" s="3"/>
      <c r="AL8" s="36">
        <f>データ!S6</f>
        <v>5936</v>
      </c>
      <c r="AM8" s="36"/>
      <c r="AN8" s="36"/>
      <c r="AO8" s="36"/>
      <c r="AP8" s="36"/>
      <c r="AQ8" s="36"/>
      <c r="AR8" s="36"/>
      <c r="AS8" s="36"/>
      <c r="AT8" s="37">
        <f>データ!T6</f>
        <v>56.94</v>
      </c>
      <c r="AU8" s="37"/>
      <c r="AV8" s="37"/>
      <c r="AW8" s="37"/>
      <c r="AX8" s="37"/>
      <c r="AY8" s="37"/>
      <c r="AZ8" s="37"/>
      <c r="BA8" s="37"/>
      <c r="BB8" s="37">
        <f>データ!U6</f>
        <v>104.25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0.39</v>
      </c>
      <c r="Q10" s="37"/>
      <c r="R10" s="37"/>
      <c r="S10" s="37"/>
      <c r="T10" s="37"/>
      <c r="U10" s="37"/>
      <c r="V10" s="37"/>
      <c r="W10" s="37">
        <f>データ!Q6</f>
        <v>100</v>
      </c>
      <c r="X10" s="37"/>
      <c r="Y10" s="37"/>
      <c r="Z10" s="37"/>
      <c r="AA10" s="37"/>
      <c r="AB10" s="37"/>
      <c r="AC10" s="37"/>
      <c r="AD10" s="36">
        <f>データ!R6</f>
        <v>3520</v>
      </c>
      <c r="AE10" s="36"/>
      <c r="AF10" s="36"/>
      <c r="AG10" s="36"/>
      <c r="AH10" s="36"/>
      <c r="AI10" s="36"/>
      <c r="AJ10" s="36"/>
      <c r="AK10" s="2"/>
      <c r="AL10" s="36">
        <f>データ!V6</f>
        <v>23</v>
      </c>
      <c r="AM10" s="36"/>
      <c r="AN10" s="36"/>
      <c r="AO10" s="36"/>
      <c r="AP10" s="36"/>
      <c r="AQ10" s="36"/>
      <c r="AR10" s="36"/>
      <c r="AS10" s="36"/>
      <c r="AT10" s="37">
        <f>データ!W6</f>
        <v>0.02</v>
      </c>
      <c r="AU10" s="37"/>
      <c r="AV10" s="37"/>
      <c r="AW10" s="37"/>
      <c r="AX10" s="37"/>
      <c r="AY10" s="37"/>
      <c r="AZ10" s="37"/>
      <c r="BA10" s="37"/>
      <c r="BB10" s="37">
        <f>データ!X6</f>
        <v>1150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119</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【525.34】</v>
      </c>
      <c r="I86" s="12" t="str">
        <f>データ!CA6</f>
        <v>【33.89】</v>
      </c>
      <c r="J86" s="12" t="str">
        <f>データ!CL6</f>
        <v>【542.57】</v>
      </c>
      <c r="K86" s="12" t="str">
        <f>データ!CW6</f>
        <v>【39.98】</v>
      </c>
      <c r="L86" s="12" t="str">
        <f>データ!DH6</f>
        <v>【91.37】</v>
      </c>
      <c r="M86" s="12" t="s">
        <v>44</v>
      </c>
      <c r="N86" s="12" t="s">
        <v>44</v>
      </c>
      <c r="O86" s="12" t="str">
        <f>データ!EO6</f>
        <v>【0.00】</v>
      </c>
    </row>
  </sheetData>
  <sheetProtection algorithmName="SHA-512" hashValue="s0525egTo3DtMw1Bc05l9Q5uxGuHapSkFPJYklLe3iGCrom5ehWfXszt2QnfURTZVGdk5de3ZCfIsL/uEqvoUg==" saltValue="KA3b46fDjOuwvRbdoJxj3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313645</v>
      </c>
      <c r="D6" s="19">
        <f t="shared" si="3"/>
        <v>47</v>
      </c>
      <c r="E6" s="19">
        <f t="shared" si="3"/>
        <v>17</v>
      </c>
      <c r="F6" s="19">
        <f t="shared" si="3"/>
        <v>7</v>
      </c>
      <c r="G6" s="19">
        <f t="shared" si="3"/>
        <v>0</v>
      </c>
      <c r="H6" s="19" t="str">
        <f t="shared" si="3"/>
        <v>鳥取県　三朝町</v>
      </c>
      <c r="I6" s="19" t="str">
        <f t="shared" si="3"/>
        <v>法非適用</v>
      </c>
      <c r="J6" s="19" t="str">
        <f t="shared" si="3"/>
        <v>下水道事業</v>
      </c>
      <c r="K6" s="19" t="str">
        <f t="shared" si="3"/>
        <v>林業集落排水</v>
      </c>
      <c r="L6" s="19" t="str">
        <f t="shared" si="3"/>
        <v>G2</v>
      </c>
      <c r="M6" s="19" t="str">
        <f t="shared" si="3"/>
        <v>非設置</v>
      </c>
      <c r="N6" s="20" t="str">
        <f t="shared" si="3"/>
        <v>-</v>
      </c>
      <c r="O6" s="20" t="str">
        <f t="shared" si="3"/>
        <v>該当数値なし</v>
      </c>
      <c r="P6" s="20">
        <f t="shared" si="3"/>
        <v>0.39</v>
      </c>
      <c r="Q6" s="20">
        <f t="shared" si="3"/>
        <v>100</v>
      </c>
      <c r="R6" s="20">
        <f t="shared" si="3"/>
        <v>3520</v>
      </c>
      <c r="S6" s="20">
        <f t="shared" si="3"/>
        <v>5936</v>
      </c>
      <c r="T6" s="20">
        <f t="shared" si="3"/>
        <v>56.94</v>
      </c>
      <c r="U6" s="20">
        <f t="shared" si="3"/>
        <v>104.25</v>
      </c>
      <c r="V6" s="20">
        <f t="shared" si="3"/>
        <v>23</v>
      </c>
      <c r="W6" s="20">
        <f t="shared" si="3"/>
        <v>0.02</v>
      </c>
      <c r="X6" s="20">
        <f t="shared" si="3"/>
        <v>1150</v>
      </c>
      <c r="Y6" s="21">
        <f>IF(Y7="",NA(),Y7)</f>
        <v>58.68</v>
      </c>
      <c r="Z6" s="21">
        <f t="shared" ref="Z6:AH6" si="4">IF(Z7="",NA(),Z7)</f>
        <v>57.52</v>
      </c>
      <c r="AA6" s="21">
        <f t="shared" si="4"/>
        <v>25.76</v>
      </c>
      <c r="AB6" s="21">
        <f t="shared" si="4"/>
        <v>45.06</v>
      </c>
      <c r="AC6" s="21">
        <f t="shared" si="4"/>
        <v>52.22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1378.79</v>
      </c>
      <c r="BI6" s="21">
        <f t="shared" si="7"/>
        <v>1239.05</v>
      </c>
      <c r="BJ6" s="21">
        <f t="shared" si="7"/>
        <v>1120.21</v>
      </c>
      <c r="BK6" s="21">
        <f t="shared" si="7"/>
        <v>544.96</v>
      </c>
      <c r="BL6" s="21">
        <f t="shared" si="7"/>
        <v>406.44</v>
      </c>
      <c r="BM6" s="21">
        <f t="shared" si="7"/>
        <v>254.5</v>
      </c>
      <c r="BN6" s="21">
        <f t="shared" si="7"/>
        <v>365.75</v>
      </c>
      <c r="BO6" s="21">
        <f t="shared" si="7"/>
        <v>482.31</v>
      </c>
      <c r="BP6" s="20" t="str">
        <f>IF(BP7="","",IF(BP7="-","【-】","【"&amp;SUBSTITUTE(TEXT(BP7,"#,##0.00"),"-","△")&amp;"】"))</f>
        <v>【525.34】</v>
      </c>
      <c r="BQ6" s="21">
        <f>IF(BQ7="",NA(),BQ7)</f>
        <v>39.85</v>
      </c>
      <c r="BR6" s="21">
        <f t="shared" ref="BR6:BZ6" si="8">IF(BR7="",NA(),BR7)</f>
        <v>37.299999999999997</v>
      </c>
      <c r="BS6" s="21">
        <f t="shared" si="8"/>
        <v>35.26</v>
      </c>
      <c r="BT6" s="21">
        <f t="shared" si="8"/>
        <v>31.65</v>
      </c>
      <c r="BU6" s="21">
        <f t="shared" si="8"/>
        <v>32.9</v>
      </c>
      <c r="BV6" s="21">
        <f t="shared" si="8"/>
        <v>42.51</v>
      </c>
      <c r="BW6" s="21">
        <f t="shared" si="8"/>
        <v>35.93</v>
      </c>
      <c r="BX6" s="21">
        <f t="shared" si="8"/>
        <v>36.1</v>
      </c>
      <c r="BY6" s="21">
        <f t="shared" si="8"/>
        <v>35.5</v>
      </c>
      <c r="BZ6" s="21">
        <f t="shared" si="8"/>
        <v>35.119999999999997</v>
      </c>
      <c r="CA6" s="20" t="str">
        <f>IF(CA7="","",IF(CA7="-","【-】","【"&amp;SUBSTITUTE(TEXT(CA7,"#,##0.00"),"-","△")&amp;"】"))</f>
        <v>【33.89】</v>
      </c>
      <c r="CB6" s="21">
        <f>IF(CB7="",NA(),CB7)</f>
        <v>543.9</v>
      </c>
      <c r="CC6" s="21">
        <f t="shared" ref="CC6:CK6" si="9">IF(CC7="",NA(),CC7)</f>
        <v>516.84</v>
      </c>
      <c r="CD6" s="21">
        <f t="shared" si="9"/>
        <v>534.51</v>
      </c>
      <c r="CE6" s="21">
        <f t="shared" si="9"/>
        <v>605.34</v>
      </c>
      <c r="CF6" s="21">
        <f t="shared" si="9"/>
        <v>576.12</v>
      </c>
      <c r="CG6" s="21">
        <f t="shared" si="9"/>
        <v>447.34</v>
      </c>
      <c r="CH6" s="21">
        <f t="shared" si="9"/>
        <v>499.55</v>
      </c>
      <c r="CI6" s="21">
        <f t="shared" si="9"/>
        <v>529.77</v>
      </c>
      <c r="CJ6" s="21">
        <f t="shared" si="9"/>
        <v>523.41999999999996</v>
      </c>
      <c r="CK6" s="21">
        <f t="shared" si="9"/>
        <v>526.79</v>
      </c>
      <c r="CL6" s="20" t="str">
        <f>IF(CL7="","",IF(CL7="-","【-】","【"&amp;SUBSTITUTE(TEXT(CL7,"#,##0.00"),"-","△")&amp;"】"))</f>
        <v>【542.57】</v>
      </c>
      <c r="CM6" s="21" t="str">
        <f>IF(CM7="",NA(),CM7)</f>
        <v>-</v>
      </c>
      <c r="CN6" s="21" t="str">
        <f t="shared" ref="CN6:CV6" si="10">IF(CN7="",NA(),CN7)</f>
        <v>-</v>
      </c>
      <c r="CO6" s="21" t="str">
        <f t="shared" si="10"/>
        <v>-</v>
      </c>
      <c r="CP6" s="21">
        <f t="shared" si="10"/>
        <v>35.71</v>
      </c>
      <c r="CQ6" s="21">
        <f t="shared" si="10"/>
        <v>35.71</v>
      </c>
      <c r="CR6" s="21">
        <f t="shared" si="10"/>
        <v>40.28</v>
      </c>
      <c r="CS6" s="21">
        <f t="shared" si="10"/>
        <v>42.48</v>
      </c>
      <c r="CT6" s="21">
        <f t="shared" si="10"/>
        <v>39.770000000000003</v>
      </c>
      <c r="CU6" s="21">
        <f t="shared" si="10"/>
        <v>38.96</v>
      </c>
      <c r="CV6" s="21">
        <f t="shared" si="10"/>
        <v>39.659999999999997</v>
      </c>
      <c r="CW6" s="20" t="str">
        <f>IF(CW7="","",IF(CW7="-","【-】","【"&amp;SUBSTITUTE(TEXT(CW7,"#,##0.00"),"-","△")&amp;"】"))</f>
        <v>【39.98】</v>
      </c>
      <c r="CX6" s="21">
        <f>IF(CX7="",NA(),CX7)</f>
        <v>68.180000000000007</v>
      </c>
      <c r="CY6" s="21">
        <f t="shared" ref="CY6:DG6" si="11">IF(CY7="",NA(),CY7)</f>
        <v>87.5</v>
      </c>
      <c r="CZ6" s="21">
        <f t="shared" si="11"/>
        <v>86.36</v>
      </c>
      <c r="DA6" s="21">
        <f t="shared" si="11"/>
        <v>69.569999999999993</v>
      </c>
      <c r="DB6" s="21">
        <f t="shared" si="11"/>
        <v>69.569999999999993</v>
      </c>
      <c r="DC6" s="21">
        <f t="shared" si="11"/>
        <v>90.78</v>
      </c>
      <c r="DD6" s="21">
        <f t="shared" si="11"/>
        <v>90.73</v>
      </c>
      <c r="DE6" s="21">
        <f t="shared" si="11"/>
        <v>91.64</v>
      </c>
      <c r="DF6" s="21">
        <f t="shared" si="11"/>
        <v>91.6</v>
      </c>
      <c r="DG6" s="21">
        <f t="shared" si="11"/>
        <v>92.03</v>
      </c>
      <c r="DH6" s="20" t="str">
        <f>IF(DH7="","",IF(DH7="-","【-】","【"&amp;SUBSTITUTE(TEXT(DH7,"#,##0.00"),"-","△")&amp;"】"))</f>
        <v>【91.37】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5" s="22" customFormat="1" x14ac:dyDescent="0.15">
      <c r="A7" s="14"/>
      <c r="B7" s="23">
        <v>2023</v>
      </c>
      <c r="C7" s="23">
        <v>313645</v>
      </c>
      <c r="D7" s="23">
        <v>47</v>
      </c>
      <c r="E7" s="23">
        <v>17</v>
      </c>
      <c r="F7" s="23">
        <v>7</v>
      </c>
      <c r="G7" s="23">
        <v>0</v>
      </c>
      <c r="H7" s="23" t="s">
        <v>98</v>
      </c>
      <c r="I7" s="23" t="s">
        <v>99</v>
      </c>
      <c r="J7" s="23" t="s">
        <v>100</v>
      </c>
      <c r="K7" s="23" t="s">
        <v>101</v>
      </c>
      <c r="L7" s="23" t="s">
        <v>102</v>
      </c>
      <c r="M7" s="23" t="s">
        <v>103</v>
      </c>
      <c r="N7" s="24" t="s">
        <v>104</v>
      </c>
      <c r="O7" s="24" t="s">
        <v>105</v>
      </c>
      <c r="P7" s="24">
        <v>0.39</v>
      </c>
      <c r="Q7" s="24">
        <v>100</v>
      </c>
      <c r="R7" s="24">
        <v>3520</v>
      </c>
      <c r="S7" s="24">
        <v>5936</v>
      </c>
      <c r="T7" s="24">
        <v>56.94</v>
      </c>
      <c r="U7" s="24">
        <v>104.25</v>
      </c>
      <c r="V7" s="24">
        <v>23</v>
      </c>
      <c r="W7" s="24">
        <v>0.02</v>
      </c>
      <c r="X7" s="24">
        <v>1150</v>
      </c>
      <c r="Y7" s="24">
        <v>58.68</v>
      </c>
      <c r="Z7" s="24">
        <v>57.52</v>
      </c>
      <c r="AA7" s="24">
        <v>25.76</v>
      </c>
      <c r="AB7" s="24">
        <v>45.06</v>
      </c>
      <c r="AC7" s="24">
        <v>52.22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1378.79</v>
      </c>
      <c r="BI7" s="24">
        <v>1239.05</v>
      </c>
      <c r="BJ7" s="24">
        <v>1120.21</v>
      </c>
      <c r="BK7" s="24">
        <v>544.96</v>
      </c>
      <c r="BL7" s="24">
        <v>406.44</v>
      </c>
      <c r="BM7" s="24">
        <v>254.5</v>
      </c>
      <c r="BN7" s="24">
        <v>365.75</v>
      </c>
      <c r="BO7" s="24">
        <v>482.31</v>
      </c>
      <c r="BP7" s="24">
        <v>525.34</v>
      </c>
      <c r="BQ7" s="24">
        <v>39.85</v>
      </c>
      <c r="BR7" s="24">
        <v>37.299999999999997</v>
      </c>
      <c r="BS7" s="24">
        <v>35.26</v>
      </c>
      <c r="BT7" s="24">
        <v>31.65</v>
      </c>
      <c r="BU7" s="24">
        <v>32.9</v>
      </c>
      <c r="BV7" s="24">
        <v>42.51</v>
      </c>
      <c r="BW7" s="24">
        <v>35.93</v>
      </c>
      <c r="BX7" s="24">
        <v>36.1</v>
      </c>
      <c r="BY7" s="24">
        <v>35.5</v>
      </c>
      <c r="BZ7" s="24">
        <v>35.119999999999997</v>
      </c>
      <c r="CA7" s="24">
        <v>33.89</v>
      </c>
      <c r="CB7" s="24">
        <v>543.9</v>
      </c>
      <c r="CC7" s="24">
        <v>516.84</v>
      </c>
      <c r="CD7" s="24">
        <v>534.51</v>
      </c>
      <c r="CE7" s="24">
        <v>605.34</v>
      </c>
      <c r="CF7" s="24">
        <v>576.12</v>
      </c>
      <c r="CG7" s="24">
        <v>447.34</v>
      </c>
      <c r="CH7" s="24">
        <v>499.55</v>
      </c>
      <c r="CI7" s="24">
        <v>529.77</v>
      </c>
      <c r="CJ7" s="24">
        <v>523.41999999999996</v>
      </c>
      <c r="CK7" s="24">
        <v>526.79</v>
      </c>
      <c r="CL7" s="24">
        <v>542.57000000000005</v>
      </c>
      <c r="CM7" s="24" t="s">
        <v>104</v>
      </c>
      <c r="CN7" s="24" t="s">
        <v>104</v>
      </c>
      <c r="CO7" s="24" t="s">
        <v>104</v>
      </c>
      <c r="CP7" s="24">
        <v>35.71</v>
      </c>
      <c r="CQ7" s="24">
        <v>35.71</v>
      </c>
      <c r="CR7" s="24">
        <v>40.28</v>
      </c>
      <c r="CS7" s="24">
        <v>42.48</v>
      </c>
      <c r="CT7" s="24">
        <v>39.770000000000003</v>
      </c>
      <c r="CU7" s="24">
        <v>38.96</v>
      </c>
      <c r="CV7" s="24">
        <v>39.659999999999997</v>
      </c>
      <c r="CW7" s="24">
        <v>39.979999999999997</v>
      </c>
      <c r="CX7" s="24">
        <v>68.180000000000007</v>
      </c>
      <c r="CY7" s="24">
        <v>87.5</v>
      </c>
      <c r="CZ7" s="24">
        <v>86.36</v>
      </c>
      <c r="DA7" s="24">
        <v>69.569999999999993</v>
      </c>
      <c r="DB7" s="24">
        <v>69.569999999999993</v>
      </c>
      <c r="DC7" s="24">
        <v>90.78</v>
      </c>
      <c r="DD7" s="24">
        <v>90.73</v>
      </c>
      <c r="DE7" s="24">
        <v>91.64</v>
      </c>
      <c r="DF7" s="24">
        <v>91.6</v>
      </c>
      <c r="DG7" s="24">
        <v>92.03</v>
      </c>
      <c r="DH7" s="24">
        <v>91.37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v>
      </c>
      <c r="EL7" s="24">
        <v>0</v>
      </c>
      <c r="EM7" s="24">
        <v>0</v>
      </c>
      <c r="EN7" s="24">
        <v>0</v>
      </c>
      <c r="EO7" s="24">
        <v>0</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