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2年報】\令和７年\年報（１０月～９月）\紙ベース統計表（第1表～第15表）\ホームページのみ掲載用\"/>
    </mc:Choice>
  </mc:AlternateContent>
  <xr:revisionPtr revIDLastSave="0" documentId="13_ncr:1_{47A7DEC7-E64F-4203-AEA4-44154ACAA0BE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市町村別" sheetId="1" r:id="rId1"/>
  </sheets>
  <definedNames>
    <definedName name="_xlnm.Print_Area" localSheetId="0">市町村別!$A$1:$S$44</definedName>
  </definedNames>
  <calcPr calcId="181029" forceFullCalc="1"/>
</workbook>
</file>

<file path=xl/calcChain.xml><?xml version="1.0" encoding="utf-8"?>
<calcChain xmlns="http://schemas.openxmlformats.org/spreadsheetml/2006/main">
  <c r="M37" i="1" l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G35" i="1"/>
  <c r="G37" i="1"/>
  <c r="G36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R37" i="1" l="1"/>
  <c r="Q37" i="1"/>
  <c r="P37" i="1"/>
  <c r="O37" i="1"/>
  <c r="N37" i="1"/>
  <c r="C37" i="1"/>
  <c r="R36" i="1"/>
  <c r="Q36" i="1"/>
  <c r="P36" i="1"/>
  <c r="O36" i="1"/>
  <c r="N36" i="1"/>
  <c r="C36" i="1"/>
  <c r="R35" i="1"/>
  <c r="Q35" i="1"/>
  <c r="P35" i="1"/>
  <c r="O35" i="1"/>
  <c r="N35" i="1"/>
  <c r="C35" i="1"/>
  <c r="R34" i="1"/>
  <c r="Q34" i="1"/>
  <c r="P34" i="1"/>
  <c r="O34" i="1"/>
  <c r="N34" i="1"/>
  <c r="C34" i="1"/>
  <c r="R33" i="1"/>
  <c r="Q33" i="1"/>
  <c r="P33" i="1"/>
  <c r="O33" i="1"/>
  <c r="N33" i="1"/>
  <c r="C33" i="1"/>
  <c r="R32" i="1"/>
  <c r="Q32" i="1"/>
  <c r="P32" i="1"/>
  <c r="O32" i="1"/>
  <c r="N32" i="1"/>
  <c r="C32" i="1"/>
  <c r="R31" i="1"/>
  <c r="Q31" i="1"/>
  <c r="P31" i="1"/>
  <c r="O31" i="1"/>
  <c r="N31" i="1"/>
  <c r="C31" i="1"/>
  <c r="R30" i="1"/>
  <c r="Q30" i="1"/>
  <c r="P30" i="1"/>
  <c r="O30" i="1"/>
  <c r="N30" i="1"/>
  <c r="C30" i="1"/>
  <c r="R29" i="1"/>
  <c r="Q29" i="1"/>
  <c r="P29" i="1"/>
  <c r="O29" i="1"/>
  <c r="N29" i="1"/>
  <c r="C29" i="1"/>
  <c r="R28" i="1"/>
  <c r="Q28" i="1"/>
  <c r="P28" i="1"/>
  <c r="O28" i="1"/>
  <c r="N28" i="1"/>
  <c r="C28" i="1"/>
  <c r="R27" i="1"/>
  <c r="Q27" i="1"/>
  <c r="P27" i="1"/>
  <c r="O27" i="1"/>
  <c r="N27" i="1"/>
  <c r="C27" i="1"/>
  <c r="R26" i="1"/>
  <c r="Q26" i="1"/>
  <c r="P26" i="1"/>
  <c r="O26" i="1"/>
  <c r="N26" i="1"/>
  <c r="C26" i="1"/>
  <c r="R25" i="1"/>
  <c r="Q25" i="1"/>
  <c r="P25" i="1"/>
  <c r="O25" i="1"/>
  <c r="N25" i="1"/>
  <c r="C25" i="1"/>
  <c r="R24" i="1"/>
  <c r="Q24" i="1"/>
  <c r="P24" i="1"/>
  <c r="O24" i="1"/>
  <c r="N24" i="1"/>
  <c r="C24" i="1"/>
  <c r="R23" i="1"/>
  <c r="Q23" i="1"/>
  <c r="P23" i="1"/>
  <c r="O23" i="1"/>
  <c r="N23" i="1"/>
  <c r="C23" i="1"/>
  <c r="R22" i="1"/>
  <c r="Q22" i="1"/>
  <c r="P22" i="1"/>
  <c r="O22" i="1"/>
  <c r="N22" i="1"/>
  <c r="C22" i="1"/>
  <c r="R21" i="1"/>
  <c r="Q21" i="1"/>
  <c r="P21" i="1"/>
  <c r="O21" i="1"/>
  <c r="N21" i="1"/>
  <c r="C21" i="1"/>
  <c r="R20" i="1"/>
  <c r="Q20" i="1"/>
  <c r="P20" i="1"/>
  <c r="O20" i="1"/>
  <c r="N20" i="1"/>
  <c r="C20" i="1"/>
  <c r="R19" i="1"/>
  <c r="Q19" i="1"/>
  <c r="P19" i="1"/>
  <c r="O19" i="1"/>
  <c r="N19" i="1"/>
  <c r="C19" i="1"/>
  <c r="T15" i="1"/>
  <c r="L15" i="1"/>
  <c r="J15" i="1"/>
  <c r="H15" i="1"/>
  <c r="F15" i="1"/>
  <c r="E15" i="1"/>
  <c r="D15" i="1"/>
  <c r="B15" i="1"/>
  <c r="T14" i="1"/>
  <c r="T18" i="1" s="1"/>
  <c r="L14" i="1"/>
  <c r="J14" i="1"/>
  <c r="H14" i="1"/>
  <c r="F14" i="1"/>
  <c r="E14" i="1"/>
  <c r="D14" i="1"/>
  <c r="B14" i="1"/>
  <c r="B18" i="1" s="1"/>
  <c r="T13" i="1"/>
  <c r="T17" i="1" s="1"/>
  <c r="L13" i="1"/>
  <c r="J13" i="1"/>
  <c r="H13" i="1"/>
  <c r="F13" i="1"/>
  <c r="E13" i="1"/>
  <c r="E17" i="1" s="1"/>
  <c r="D13" i="1"/>
  <c r="D17" i="1" s="1"/>
  <c r="B13" i="1"/>
  <c r="B17" i="1" s="1"/>
  <c r="T12" i="1"/>
  <c r="L12" i="1"/>
  <c r="J12" i="1"/>
  <c r="H12" i="1"/>
  <c r="F12" i="1"/>
  <c r="E12" i="1"/>
  <c r="D12" i="1"/>
  <c r="B12" i="1"/>
  <c r="T11" i="1"/>
  <c r="L11" i="1"/>
  <c r="J11" i="1"/>
  <c r="H11" i="1"/>
  <c r="F11" i="1"/>
  <c r="E11" i="1"/>
  <c r="D11" i="1"/>
  <c r="B11" i="1"/>
  <c r="T9" i="1"/>
  <c r="L9" i="1"/>
  <c r="J9" i="1"/>
  <c r="H9" i="1"/>
  <c r="F9" i="1"/>
  <c r="E9" i="1"/>
  <c r="D9" i="1"/>
  <c r="B9" i="1"/>
  <c r="E18" i="1" l="1"/>
  <c r="M12" i="1"/>
  <c r="M13" i="1"/>
  <c r="M14" i="1"/>
  <c r="M15" i="1"/>
  <c r="M9" i="1"/>
  <c r="M11" i="1"/>
  <c r="K9" i="1"/>
  <c r="K15" i="1"/>
  <c r="K14" i="1"/>
  <c r="K11" i="1"/>
  <c r="J17" i="1"/>
  <c r="K13" i="1"/>
  <c r="K12" i="1"/>
  <c r="E16" i="1"/>
  <c r="I12" i="1"/>
  <c r="I15" i="1"/>
  <c r="I11" i="1"/>
  <c r="I9" i="1"/>
  <c r="H17" i="1"/>
  <c r="I13" i="1"/>
  <c r="I14" i="1"/>
  <c r="G9" i="1"/>
  <c r="G11" i="1"/>
  <c r="G12" i="1"/>
  <c r="G15" i="1"/>
  <c r="F18" i="1"/>
  <c r="G14" i="1"/>
  <c r="F17" i="1"/>
  <c r="G13" i="1"/>
  <c r="Q11" i="1"/>
  <c r="Q9" i="1"/>
  <c r="R12" i="1"/>
  <c r="T16" i="1"/>
  <c r="P13" i="1"/>
  <c r="J10" i="1"/>
  <c r="P15" i="1"/>
  <c r="B10" i="1"/>
  <c r="B8" i="1" s="1"/>
  <c r="Q13" i="1"/>
  <c r="R14" i="1"/>
  <c r="P9" i="1"/>
  <c r="N11" i="1"/>
  <c r="F10" i="1"/>
  <c r="T10" i="1"/>
  <c r="T8" i="1" s="1"/>
  <c r="D18" i="1"/>
  <c r="Q15" i="1"/>
  <c r="P11" i="1"/>
  <c r="C11" i="1"/>
  <c r="F16" i="1"/>
  <c r="H18" i="1"/>
  <c r="N15" i="1"/>
  <c r="L16" i="1"/>
  <c r="R11" i="1"/>
  <c r="L10" i="1"/>
  <c r="R13" i="1"/>
  <c r="B16" i="1"/>
  <c r="Q12" i="1"/>
  <c r="O12" i="1"/>
  <c r="L18" i="1"/>
  <c r="O15" i="1"/>
  <c r="J16" i="1"/>
  <c r="R15" i="1"/>
  <c r="Q14" i="1"/>
  <c r="O14" i="1"/>
  <c r="O9" i="1"/>
  <c r="O11" i="1"/>
  <c r="H16" i="1"/>
  <c r="H10" i="1"/>
  <c r="I10" i="1" s="1"/>
  <c r="O13" i="1"/>
  <c r="R9" i="1"/>
  <c r="D16" i="1"/>
  <c r="D10" i="1"/>
  <c r="D8" i="1" s="1"/>
  <c r="P12" i="1"/>
  <c r="N12" i="1"/>
  <c r="P14" i="1"/>
  <c r="N14" i="1"/>
  <c r="L17" i="1"/>
  <c r="M17" i="1" s="1"/>
  <c r="J18" i="1"/>
  <c r="K18" i="1" s="1"/>
  <c r="C9" i="1"/>
  <c r="C12" i="1"/>
  <c r="N9" i="1"/>
  <c r="N13" i="1"/>
  <c r="C14" i="1"/>
  <c r="E10" i="1"/>
  <c r="E8" i="1" s="1"/>
  <c r="C13" i="1"/>
  <c r="C17" i="1" s="1"/>
  <c r="C15" i="1"/>
  <c r="M16" i="1" l="1"/>
  <c r="L8" i="1"/>
  <c r="M10" i="1"/>
  <c r="M18" i="1"/>
  <c r="K17" i="1"/>
  <c r="K16" i="1"/>
  <c r="G17" i="1"/>
  <c r="O17" i="1"/>
  <c r="J8" i="1"/>
  <c r="K10" i="1"/>
  <c r="I17" i="1"/>
  <c r="I16" i="1"/>
  <c r="N18" i="1"/>
  <c r="I18" i="1"/>
  <c r="Q17" i="1"/>
  <c r="G16" i="1"/>
  <c r="N17" i="1"/>
  <c r="P17" i="1"/>
  <c r="F8" i="1"/>
  <c r="G10" i="1"/>
  <c r="G18" i="1"/>
  <c r="N16" i="1"/>
  <c r="Q10" i="1"/>
  <c r="P10" i="1"/>
  <c r="P16" i="1"/>
  <c r="C18" i="1"/>
  <c r="R16" i="1"/>
  <c r="Q18" i="1"/>
  <c r="O18" i="1"/>
  <c r="N10" i="1"/>
  <c r="P18" i="1"/>
  <c r="O10" i="1"/>
  <c r="Q16" i="1"/>
  <c r="O16" i="1"/>
  <c r="C10" i="1"/>
  <c r="C8" i="1" s="1"/>
  <c r="C16" i="1"/>
  <c r="R17" i="1"/>
  <c r="H8" i="1"/>
  <c r="R18" i="1"/>
  <c r="R10" i="1"/>
  <c r="M8" i="1" l="1"/>
  <c r="Q8" i="1"/>
  <c r="K8" i="1"/>
  <c r="I8" i="1"/>
  <c r="R8" i="1"/>
  <c r="G8" i="1"/>
  <c r="N8" i="1"/>
  <c r="P8" i="1"/>
  <c r="O8" i="1"/>
</calcChain>
</file>

<file path=xl/sharedStrings.xml><?xml version="1.0" encoding="utf-8"?>
<sst xmlns="http://schemas.openxmlformats.org/spreadsheetml/2006/main" count="66" uniqueCount="59">
  <si>
    <t>構成比</t>
    <rPh sb="0" eb="3">
      <t>コウセイヒ</t>
    </rPh>
    <phoneticPr fontId="1"/>
  </si>
  <si>
    <t>うち75歳以上</t>
    <rPh sb="4" eb="5">
      <t>サイ</t>
    </rPh>
    <rPh sb="5" eb="7">
      <t>イジョウ</t>
    </rPh>
    <phoneticPr fontId="1"/>
  </si>
  <si>
    <t>実数</t>
    <rPh sb="0" eb="2">
      <t>ジッスウ</t>
    </rPh>
    <phoneticPr fontId="1"/>
  </si>
  <si>
    <t>年齢構成指数</t>
    <rPh sb="0" eb="2">
      <t>ネンレイ</t>
    </rPh>
    <rPh sb="2" eb="4">
      <t>コウセイ</t>
    </rPh>
    <rPh sb="4" eb="6">
      <t>シスウ</t>
    </rPh>
    <phoneticPr fontId="1"/>
  </si>
  <si>
    <t>年少人口指数</t>
    <rPh sb="0" eb="2">
      <t>ネンショウ</t>
    </rPh>
    <rPh sb="2" eb="4">
      <t>ジンコウ</t>
    </rPh>
    <rPh sb="4" eb="6">
      <t>シスウ</t>
    </rPh>
    <phoneticPr fontId="1"/>
  </si>
  <si>
    <t>老年人口指数</t>
    <rPh sb="0" eb="2">
      <t>ロウネン</t>
    </rPh>
    <rPh sb="2" eb="4">
      <t>ジンコウ</t>
    </rPh>
    <rPh sb="4" eb="6">
      <t>シスウ</t>
    </rPh>
    <phoneticPr fontId="1"/>
  </si>
  <si>
    <t>従属人口指数</t>
    <rPh sb="0" eb="2">
      <t>ジュウゾク</t>
    </rPh>
    <rPh sb="2" eb="4">
      <t>ジンコウ</t>
    </rPh>
    <rPh sb="4" eb="6">
      <t>シスウ</t>
    </rPh>
    <phoneticPr fontId="1"/>
  </si>
  <si>
    <t>老年化指数</t>
    <rPh sb="0" eb="3">
      <t>ロウネンカ</t>
    </rPh>
    <rPh sb="3" eb="5">
      <t>シスウ</t>
    </rPh>
    <phoneticPr fontId="1"/>
  </si>
  <si>
    <t>　【注】</t>
    <rPh sb="2" eb="3">
      <t>チュウ</t>
    </rPh>
    <phoneticPr fontId="1"/>
  </si>
  <si>
    <t>　　　年少人口指数　＝　年少人口　÷　生産年齢人口　×　１００</t>
    <rPh sb="3" eb="5">
      <t>ネンショウ</t>
    </rPh>
    <rPh sb="5" eb="7">
      <t>ジンコウ</t>
    </rPh>
    <rPh sb="7" eb="9">
      <t>シスウ</t>
    </rPh>
    <rPh sb="12" eb="14">
      <t>ネンショウ</t>
    </rPh>
    <rPh sb="14" eb="16">
      <t>ジンコウ</t>
    </rPh>
    <rPh sb="19" eb="21">
      <t>セイサン</t>
    </rPh>
    <rPh sb="21" eb="23">
      <t>ネンレイ</t>
    </rPh>
    <rPh sb="23" eb="25">
      <t>ジンコウ</t>
    </rPh>
    <phoneticPr fontId="1"/>
  </si>
  <si>
    <t>　　　老年人口指数　＝　老年人口　÷　生産年齢人口　×　１００</t>
    <rPh sb="3" eb="5">
      <t>ロウネン</t>
    </rPh>
    <rPh sb="5" eb="7">
      <t>ジンコウ</t>
    </rPh>
    <rPh sb="7" eb="9">
      <t>シスウ</t>
    </rPh>
    <rPh sb="12" eb="14">
      <t>ロウネン</t>
    </rPh>
    <rPh sb="14" eb="16">
      <t>ジンコウ</t>
    </rPh>
    <rPh sb="19" eb="21">
      <t>セイサン</t>
    </rPh>
    <rPh sb="21" eb="23">
      <t>ネンレイ</t>
    </rPh>
    <rPh sb="23" eb="25">
      <t>ジンコウ</t>
    </rPh>
    <phoneticPr fontId="1"/>
  </si>
  <si>
    <t>　　　従属人口指数　＝　（年少人口＋老年人口）　÷　生産年齢人口　×　１００</t>
    <rPh sb="3" eb="5">
      <t>ジュウゾク</t>
    </rPh>
    <rPh sb="5" eb="7">
      <t>ジンコウ</t>
    </rPh>
    <rPh sb="7" eb="9">
      <t>シスウ</t>
    </rPh>
    <rPh sb="13" eb="15">
      <t>ネンショウ</t>
    </rPh>
    <rPh sb="15" eb="17">
      <t>ジンコウ</t>
    </rPh>
    <rPh sb="18" eb="20">
      <t>ロウネン</t>
    </rPh>
    <rPh sb="20" eb="22">
      <t>ジンコウ</t>
    </rPh>
    <rPh sb="26" eb="28">
      <t>セイサン</t>
    </rPh>
    <rPh sb="28" eb="30">
      <t>ネンレイ</t>
    </rPh>
    <rPh sb="30" eb="32">
      <t>ジンコウ</t>
    </rPh>
    <phoneticPr fontId="1"/>
  </si>
  <si>
    <t>　　　老年化指数　＝　老年人口　÷　年少人口　×　１００</t>
    <rPh sb="3" eb="6">
      <t>ロウネンカ</t>
    </rPh>
    <rPh sb="6" eb="8">
      <t>シスウ</t>
    </rPh>
    <rPh sb="11" eb="13">
      <t>ロウネン</t>
    </rPh>
    <rPh sb="13" eb="15">
      <t>ジンコウ</t>
    </rPh>
    <rPh sb="18" eb="20">
      <t>ネンショウ</t>
    </rPh>
    <rPh sb="20" eb="22">
      <t>ジンコウ</t>
    </rPh>
    <phoneticPr fontId="1"/>
  </si>
  <si>
    <t>　２　少数第２位以下を四捨五入しているため、合計しても１００％にならない場合がある。</t>
    <rPh sb="3" eb="5">
      <t>ショウスウ</t>
    </rPh>
    <rPh sb="5" eb="6">
      <t>ダイ</t>
    </rPh>
    <rPh sb="7" eb="8">
      <t>イ</t>
    </rPh>
    <rPh sb="8" eb="10">
      <t>イカ</t>
    </rPh>
    <rPh sb="11" eb="15">
      <t>シシャゴニュウ</t>
    </rPh>
    <rPh sb="22" eb="24">
      <t>ゴウケイ</t>
    </rPh>
    <rPh sb="36" eb="38">
      <t>バアイ</t>
    </rPh>
    <phoneticPr fontId="1"/>
  </si>
  <si>
    <t>地域</t>
    <rPh sb="0" eb="2">
      <t>チイキ</t>
    </rPh>
    <phoneticPr fontId="1"/>
  </si>
  <si>
    <t>推計世帯数</t>
    <rPh sb="0" eb="2">
      <t>スイケイ</t>
    </rPh>
    <rPh sb="2" eb="5">
      <t>セタイスウ</t>
    </rPh>
    <phoneticPr fontId="1"/>
  </si>
  <si>
    <t>推計人口</t>
    <rPh sb="0" eb="2">
      <t>スイケイ</t>
    </rPh>
    <rPh sb="2" eb="4">
      <t>ジンコウ</t>
    </rPh>
    <phoneticPr fontId="1"/>
  </si>
  <si>
    <t>年齢別（3区分）人口</t>
    <rPh sb="0" eb="3">
      <t>ネンレイベツ</t>
    </rPh>
    <rPh sb="5" eb="7">
      <t>クブン</t>
    </rPh>
    <rPh sb="8" eb="10">
      <t>ジンコウ</t>
    </rPh>
    <phoneticPr fontId="1"/>
  </si>
  <si>
    <t>年少人口</t>
    <rPh sb="0" eb="2">
      <t>ネンショウ</t>
    </rPh>
    <rPh sb="2" eb="4">
      <t>ジンコウ</t>
    </rPh>
    <phoneticPr fontId="1"/>
  </si>
  <si>
    <t>生産年齢人口</t>
    <rPh sb="0" eb="2">
      <t>セイサン</t>
    </rPh>
    <rPh sb="2" eb="4">
      <t>ネンレイ</t>
    </rPh>
    <rPh sb="4" eb="6">
      <t>ジンコウ</t>
    </rPh>
    <phoneticPr fontId="1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</si>
  <si>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</si>
  <si>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</si>
  <si>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</si>
  <si>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</si>
  <si>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（0～14歳）</t>
    <rPh sb="5" eb="6">
      <t>サイ</t>
    </rPh>
    <phoneticPr fontId="1"/>
  </si>
  <si>
    <t>（15～64歳）</t>
    <rPh sb="6" eb="7">
      <t>サイ</t>
    </rPh>
    <phoneticPr fontId="1"/>
  </si>
  <si>
    <t>年齢不詳</t>
    <rPh sb="0" eb="4">
      <t>ネンレイフショウ</t>
    </rPh>
    <phoneticPr fontId="1"/>
  </si>
  <si>
    <t>県計</t>
    <rPh sb="0" eb="2">
      <t>ケンケイ</t>
    </rPh>
    <phoneticPr fontId="1"/>
  </si>
  <si>
    <t>市計</t>
    <rPh sb="0" eb="1">
      <t>シ</t>
    </rPh>
    <rPh sb="1" eb="2">
      <t>ケイ</t>
    </rPh>
    <phoneticPr fontId="1"/>
  </si>
  <si>
    <t>郡計</t>
    <rPh sb="0" eb="1">
      <t>グン</t>
    </rPh>
    <rPh sb="1" eb="2">
      <t>ケイ</t>
    </rPh>
    <phoneticPr fontId="1"/>
  </si>
  <si>
    <t>岩美郡</t>
    <rPh sb="0" eb="3">
      <t>イワミグン</t>
    </rPh>
    <phoneticPr fontId="1"/>
  </si>
  <si>
    <t>八頭郡</t>
    <rPh sb="0" eb="3">
      <t>ヤズグン</t>
    </rPh>
    <phoneticPr fontId="1"/>
  </si>
  <si>
    <t>東伯郡</t>
    <rPh sb="0" eb="3">
      <t>トウハクグン</t>
    </rPh>
    <phoneticPr fontId="1"/>
  </si>
  <si>
    <t>西伯郡</t>
    <rPh sb="0" eb="3">
      <t>サイハクグン</t>
    </rPh>
    <phoneticPr fontId="1"/>
  </si>
  <si>
    <t>日野郡</t>
    <rPh sb="0" eb="3">
      <t>ヒノグン</t>
    </rPh>
    <phoneticPr fontId="1"/>
  </si>
  <si>
    <t>東部地区</t>
    <rPh sb="0" eb="2">
      <t>トウブ</t>
    </rPh>
    <rPh sb="2" eb="4">
      <t>チク</t>
    </rPh>
    <phoneticPr fontId="1"/>
  </si>
  <si>
    <t>中部地区</t>
    <rPh sb="0" eb="2">
      <t>チュウブ</t>
    </rPh>
    <rPh sb="2" eb="4">
      <t>チク</t>
    </rPh>
    <phoneticPr fontId="1"/>
  </si>
  <si>
    <t>西部地区</t>
    <rPh sb="0" eb="2">
      <t>セイブ</t>
    </rPh>
    <rPh sb="2" eb="4">
      <t>チク</t>
    </rPh>
    <phoneticPr fontId="1"/>
  </si>
  <si>
    <t>鳥取市</t>
    <rPh sb="0" eb="3">
      <t>トットリシ</t>
    </rPh>
    <phoneticPr fontId="1"/>
  </si>
  <si>
    <t>米子市</t>
    <rPh sb="0" eb="3">
      <t>ヨナゴシ</t>
    </rPh>
    <phoneticPr fontId="1"/>
  </si>
  <si>
    <t>倉吉市</t>
    <rPh sb="0" eb="3">
      <t>クラヨシシ</t>
    </rPh>
    <phoneticPr fontId="1"/>
  </si>
  <si>
    <t>境港市</t>
    <rPh sb="0" eb="3">
      <t>サカイミナトシ</t>
    </rPh>
    <phoneticPr fontId="1"/>
  </si>
  <si>
    <t>岩美町</t>
    <rPh sb="0" eb="3">
      <t>イワミチョウ</t>
    </rPh>
    <phoneticPr fontId="1"/>
  </si>
  <si>
    <t>若桜町</t>
    <rPh sb="0" eb="3">
      <t>ワカサチョウ</t>
    </rPh>
    <phoneticPr fontId="1"/>
  </si>
  <si>
    <t>智頭町</t>
    <rPh sb="0" eb="3">
      <t>チヅチョウ</t>
    </rPh>
    <phoneticPr fontId="1"/>
  </si>
  <si>
    <t>八頭町</t>
    <rPh sb="0" eb="3">
      <t>ヤズチョウ</t>
    </rPh>
    <phoneticPr fontId="1"/>
  </si>
  <si>
    <t>三朝町</t>
    <rPh sb="0" eb="3">
      <t>ミササチョウ</t>
    </rPh>
    <phoneticPr fontId="1"/>
  </si>
  <si>
    <t>湯梨浜町</t>
    <rPh sb="0" eb="4">
      <t>ユリハマチョウ</t>
    </rPh>
    <phoneticPr fontId="1"/>
  </si>
  <si>
    <t>琴浦町</t>
    <rPh sb="0" eb="3">
      <t>コトウラチョウ</t>
    </rPh>
    <phoneticPr fontId="1"/>
  </si>
  <si>
    <t>北栄町</t>
    <rPh sb="0" eb="3">
      <t>ホクエイチョウ</t>
    </rPh>
    <phoneticPr fontId="1"/>
  </si>
  <si>
    <t>日吉津村</t>
    <rPh sb="0" eb="4">
      <t>ヒエヅソン</t>
    </rPh>
    <phoneticPr fontId="1"/>
  </si>
  <si>
    <t>大山町</t>
    <rPh sb="0" eb="3">
      <t>ダイセンチョウ</t>
    </rPh>
    <phoneticPr fontId="1"/>
  </si>
  <si>
    <t>南部町</t>
    <rPh sb="0" eb="3">
      <t>ナンブチョウ</t>
    </rPh>
    <phoneticPr fontId="1"/>
  </si>
  <si>
    <t>伯耆町</t>
    <rPh sb="0" eb="3">
      <t>ホウキチョウ</t>
    </rPh>
    <phoneticPr fontId="1"/>
  </si>
  <si>
    <t>日南町</t>
    <rPh sb="0" eb="3">
      <t>ニチナンチョウ</t>
    </rPh>
    <phoneticPr fontId="1"/>
  </si>
  <si>
    <t>日野町</t>
    <rPh sb="0" eb="3">
      <t>ヒノチョウ</t>
    </rPh>
    <phoneticPr fontId="1"/>
  </si>
  <si>
    <t>江府町</t>
    <rPh sb="0" eb="3">
      <t>コウフチョウ</t>
    </rPh>
    <phoneticPr fontId="1"/>
  </si>
  <si>
    <t>第３表　市町村別、男女別、３区分年齢別人口と世帯数</t>
    <rPh sb="0" eb="1">
      <t>ダイ</t>
    </rPh>
    <rPh sb="2" eb="3">
      <t>ヒョウ</t>
    </rPh>
    <rPh sb="4" eb="7">
      <t>シチョウソン</t>
    </rPh>
    <rPh sb="7" eb="8">
      <t>ベツ</t>
    </rPh>
    <rPh sb="9" eb="12">
      <t>ダンジョベツ</t>
    </rPh>
    <rPh sb="14" eb="16">
      <t>クブン</t>
    </rPh>
    <rPh sb="16" eb="19">
      <t>ネンレイベツ</t>
    </rPh>
    <rPh sb="19" eb="21">
      <t>ジンコウ</t>
    </rPh>
    <rPh sb="22" eb="25">
      <t>セタイスウ</t>
    </rPh>
    <phoneticPr fontId="1"/>
  </si>
  <si>
    <t>※１　推計世帯数及び推計人口総数は令和７年１０月１日現在。</t>
    <rPh sb="3" eb="5">
      <t>スイケイ</t>
    </rPh>
    <rPh sb="5" eb="8">
      <t>セタイスウ</t>
    </rPh>
    <rPh sb="8" eb="9">
      <t>オヨ</t>
    </rPh>
    <rPh sb="10" eb="12">
      <t>スイケイ</t>
    </rPh>
    <rPh sb="12" eb="14">
      <t>ジンコウ</t>
    </rPh>
    <rPh sb="14" eb="16">
      <t>ソウスウ</t>
    </rPh>
    <rPh sb="17" eb="19">
      <t>レイワ</t>
    </rPh>
    <rPh sb="20" eb="21">
      <t>ネン</t>
    </rPh>
    <rPh sb="23" eb="24">
      <t>ガツ</t>
    </rPh>
    <rPh sb="25" eb="26">
      <t>ヒ</t>
    </rPh>
    <rPh sb="26" eb="2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</si>
</sst>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0.0_);[Red]\(0.0\)"/>
    <numFmt numFmtId="179" formatCode="0.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177" fontId="0" fillId="0" borderId="4" xfId="0" applyNumberFormat="1" applyBorder="1">
      <alignment vertical="center"/>
    </xf>
    <xf numFmtId="0" fontId="0" fillId="0" borderId="5" xfId="0" applyBorder="1">
      <alignment vertical="center"/>
    </xf>
    <xf numFmtId="176" fontId="0" fillId="0" borderId="5" xfId="0" applyNumberFormat="1" applyBorder="1">
      <alignment vertical="center"/>
    </xf>
    <xf numFmtId="177" fontId="0" fillId="0" borderId="5" xfId="0" applyNumberFormat="1" applyBorder="1">
      <alignment vertical="center"/>
    </xf>
    <xf numFmtId="0" fontId="0" fillId="0" borderId="6" xfId="0" applyBorder="1">
      <alignment vertical="center"/>
    </xf>
    <xf numFmtId="176" fontId="0" fillId="0" borderId="6" xfId="0" applyNumberFormat="1" applyBorder="1">
      <alignment vertical="center"/>
    </xf>
    <xf numFmtId="177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0" fontId="0" fillId="0" borderId="8" xfId="0" applyBorder="1">
      <alignment vertical="center"/>
    </xf>
    <xf numFmtId="176" fontId="0" fillId="0" borderId="8" xfId="0" applyNumberFormat="1" applyBorder="1">
      <alignment vertical="center"/>
    </xf>
    <xf numFmtId="177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>
      <alignment vertical="center"/>
    </xf>
    <xf numFmtId="176" fontId="0" fillId="0" borderId="4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5" xfId="0" applyBorder="1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3" fillId="0" borderId="24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1" xfId="0" applyNumberFormat="1" applyBorder="1">
      <alignment vertical="center"/>
    </xf>
    <xf numFmtId="178" fontId="0" fillId="0" borderId="5" xfId="0" applyNumberFormat="1" applyBorder="1">
      <alignment vertical="center"/>
    </xf>
    <xf numFmtId="178" fontId="0" fillId="0" borderId="6" xfId="0" applyNumberFormat="1" applyBorder="1">
      <alignment vertical="center"/>
    </xf>
    <xf numFmtId="178" fontId="0" fillId="0" borderId="7" xfId="0" applyNumberFormat="1" applyBorder="1">
      <alignment vertical="center"/>
    </xf>
    <xf numFmtId="178" fontId="0" fillId="0" borderId="8" xfId="0" applyNumberFormat="1" applyBorder="1">
      <alignment vertical="center"/>
    </xf>
    <xf numFmtId="178" fontId="0" fillId="0" borderId="9" xfId="0" applyNumberFormat="1" applyBorder="1">
      <alignment vertical="center"/>
    </xf>
    <xf numFmtId="178" fontId="0" fillId="0" borderId="4" xfId="0" applyNumberFormat="1" applyBorder="1">
      <alignment vertical="center"/>
    </xf>
    <xf numFmtId="179" fontId="0" fillId="0" borderId="10" xfId="0" applyNumberFormat="1" applyBorder="1">
      <alignment vertical="center"/>
    </xf>
    <xf numFmtId="179" fontId="0" fillId="0" borderId="2" xfId="0" applyNumberFormat="1" applyBorder="1">
      <alignment vertical="center"/>
    </xf>
    <xf numFmtId="179" fontId="0" fillId="0" borderId="3" xfId="0" applyNumberFormat="1" applyBorder="1">
      <alignment vertical="center"/>
    </xf>
    <xf numFmtId="179" fontId="0" fillId="0" borderId="11" xfId="0" applyNumberFormat="1" applyBorder="1">
      <alignment vertical="center"/>
    </xf>
    <xf numFmtId="179" fontId="0" fillId="0" borderId="1" xfId="0" applyNumberFormat="1" applyBorder="1">
      <alignment vertical="center"/>
    </xf>
    <xf numFmtId="179" fontId="0" fillId="0" borderId="12" xfId="0" applyNumberFormat="1" applyBorder="1">
      <alignment vertical="center"/>
    </xf>
    <xf numFmtId="179" fontId="0" fillId="0" borderId="20" xfId="0" applyNumberFormat="1" applyBorder="1">
      <alignment vertical="center"/>
    </xf>
    <xf numFmtId="179" fontId="0" fillId="0" borderId="6" xfId="0" applyNumberFormat="1" applyBorder="1">
      <alignment vertical="center"/>
    </xf>
    <xf numFmtId="179" fontId="0" fillId="0" borderId="21" xfId="0" applyNumberFormat="1" applyBorder="1">
      <alignment vertical="center"/>
    </xf>
    <xf numFmtId="179" fontId="0" fillId="0" borderId="22" xfId="0" applyNumberFormat="1" applyBorder="1">
      <alignment vertical="center"/>
    </xf>
    <xf numFmtId="179" fontId="0" fillId="0" borderId="7" xfId="0" applyNumberFormat="1" applyBorder="1">
      <alignment vertical="center"/>
    </xf>
    <xf numFmtId="179" fontId="0" fillId="0" borderId="23" xfId="0" applyNumberFormat="1" applyBorder="1">
      <alignment vertical="center"/>
    </xf>
    <xf numFmtId="179" fontId="0" fillId="0" borderId="18" xfId="0" applyNumberFormat="1" applyBorder="1">
      <alignment vertical="center"/>
    </xf>
    <xf numFmtId="179" fontId="0" fillId="0" borderId="8" xfId="0" applyNumberFormat="1" applyBorder="1">
      <alignment vertical="center"/>
    </xf>
    <xf numFmtId="179" fontId="0" fillId="0" borderId="19" xfId="0" applyNumberFormat="1" applyBorder="1">
      <alignment vertical="center"/>
    </xf>
    <xf numFmtId="179" fontId="0" fillId="0" borderId="13" xfId="0" applyNumberFormat="1" applyBorder="1">
      <alignment vertical="center"/>
    </xf>
    <xf numFmtId="179" fontId="0" fillId="0" borderId="15" xfId="0" applyNumberFormat="1" applyBorder="1">
      <alignment vertical="center"/>
    </xf>
    <xf numFmtId="179" fontId="0" fillId="0" borderId="14" xfId="0" applyNumberFormat="1" applyBorder="1">
      <alignment vertical="center"/>
    </xf>
    <xf numFmtId="179" fontId="0" fillId="0" borderId="16" xfId="0" applyNumberFormat="1" applyBorder="1">
      <alignment vertical="center"/>
    </xf>
    <xf numFmtId="179" fontId="0" fillId="0" borderId="4" xfId="0" applyNumberFormat="1" applyBorder="1">
      <alignment vertical="center"/>
    </xf>
    <xf numFmtId="179" fontId="0" fillId="0" borderId="17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tabSelected="1" view="pageBreakPreview" zoomScaleNormal="100" zoomScaleSheetLayoutView="100" workbookViewId="0"/>
  </sheetViews>
  <sheetFormatPr defaultRowHeight="13" x14ac:dyDescent="0.2"/>
  <cols>
    <col min="1" max="6" width="8.6328125" customWidth="1"/>
    <col min="7" max="7" width="6.6328125" customWidth="1"/>
    <col min="8" max="8" width="8.6328125" customWidth="1"/>
    <col min="9" max="9" width="6.6328125" customWidth="1"/>
    <col min="10" max="12" width="8.6328125" customWidth="1"/>
    <col min="13" max="13" width="6.6328125" customWidth="1"/>
    <col min="19" max="19" width="5.6328125" customWidth="1"/>
  </cols>
  <sheetData>
    <row r="1" spans="1:20" x14ac:dyDescent="0.2">
      <c r="G1" s="1"/>
    </row>
    <row r="2" spans="1:20" x14ac:dyDescent="0.2">
      <c r="A2" t="s">
        <v>57</v>
      </c>
    </row>
    <row r="4" spans="1:20" ht="13.5" customHeight="1" x14ac:dyDescent="0.2">
      <c r="A4" s="68" t="s">
        <v>14</v>
      </c>
      <c r="B4" s="71" t="s">
        <v>15</v>
      </c>
      <c r="C4" s="64" t="s">
        <v>16</v>
      </c>
      <c r="D4" s="68"/>
      <c r="E4" s="68"/>
      <c r="F4" s="74" t="s">
        <v>17</v>
      </c>
      <c r="G4" s="75"/>
      <c r="H4" s="75"/>
      <c r="I4" s="75"/>
      <c r="J4" s="75"/>
      <c r="K4" s="75"/>
      <c r="L4" s="75"/>
      <c r="M4" s="76"/>
      <c r="N4" s="63" t="s">
        <v>3</v>
      </c>
      <c r="O4" s="65"/>
      <c r="P4" s="65"/>
      <c r="Q4" s="65"/>
      <c r="R4" s="64"/>
    </row>
    <row r="5" spans="1:20" ht="13.5" customHeight="1" x14ac:dyDescent="0.2">
      <c r="A5" s="69"/>
      <c r="B5" s="72"/>
      <c r="C5" s="31"/>
      <c r="D5" s="31"/>
      <c r="E5" s="31"/>
      <c r="F5" s="63" t="s">
        <v>18</v>
      </c>
      <c r="G5" s="64"/>
      <c r="H5" s="63" t="s">
        <v>19</v>
      </c>
      <c r="I5" s="64"/>
      <c r="J5" s="63" t="s">
        <v>20</v>
      </c>
      <c r="K5" s="65"/>
      <c r="L5" s="65"/>
      <c r="M5" s="64"/>
      <c r="N5" s="71" t="s">
        <v>4</v>
      </c>
      <c r="O5" s="71" t="s">
        <v>5</v>
      </c>
      <c r="P5" s="71" t="s">
        <v>6</v>
      </c>
      <c r="Q5" s="23" t="s">
        <v>7</v>
      </c>
      <c r="R5" s="22"/>
    </row>
    <row r="6" spans="1:20" ht="13.5" customHeight="1" x14ac:dyDescent="0.2">
      <c r="A6" s="69"/>
      <c r="B6" s="72"/>
      <c r="C6" s="32" t="s">
        <v>21</v>
      </c>
      <c r="D6" s="32" t="s">
        <v>22</v>
      </c>
      <c r="E6" s="32" t="s">
        <v>23</v>
      </c>
      <c r="F6" s="66" t="s">
        <v>24</v>
      </c>
      <c r="G6" s="67"/>
      <c r="H6" s="66" t="s">
        <v>25</v>
      </c>
      <c r="I6" s="67"/>
      <c r="J6" s="33"/>
      <c r="K6" s="21"/>
      <c r="L6" s="74" t="s">
        <v>1</v>
      </c>
      <c r="M6" s="76"/>
      <c r="N6" s="72"/>
      <c r="O6" s="72"/>
      <c r="P6" s="72"/>
      <c r="Q6" s="24"/>
      <c r="R6" s="71" t="s">
        <v>1</v>
      </c>
    </row>
    <row r="7" spans="1:20" x14ac:dyDescent="0.2">
      <c r="A7" s="70"/>
      <c r="B7" s="73"/>
      <c r="C7" s="34"/>
      <c r="D7" s="32"/>
      <c r="E7" s="32"/>
      <c r="F7" s="2" t="s">
        <v>2</v>
      </c>
      <c r="G7" s="2" t="s">
        <v>0</v>
      </c>
      <c r="H7" s="2" t="s">
        <v>2</v>
      </c>
      <c r="I7" s="2" t="s">
        <v>0</v>
      </c>
      <c r="J7" s="2" t="s">
        <v>2</v>
      </c>
      <c r="K7" s="2" t="s">
        <v>0</v>
      </c>
      <c r="L7" s="2" t="s">
        <v>2</v>
      </c>
      <c r="M7" s="2" t="s">
        <v>0</v>
      </c>
      <c r="N7" s="73"/>
      <c r="O7" s="73"/>
      <c r="P7" s="73"/>
      <c r="Q7" s="25"/>
      <c r="R7" s="73"/>
      <c r="T7" t="s">
        <v>26</v>
      </c>
    </row>
    <row r="8" spans="1:20" ht="18" customHeight="1" x14ac:dyDescent="0.2">
      <c r="A8" s="3" t="s">
        <v>27</v>
      </c>
      <c r="B8" s="4">
        <f>B9+B10</f>
        <v>222487</v>
      </c>
      <c r="C8" s="4">
        <f>C9+C10</f>
        <v>524535</v>
      </c>
      <c r="D8" s="4">
        <f>D9+D10</f>
        <v>251099</v>
      </c>
      <c r="E8" s="4">
        <f>E9+E10</f>
        <v>273436</v>
      </c>
      <c r="F8" s="4">
        <f>F9+F10</f>
        <v>60882</v>
      </c>
      <c r="G8" s="35">
        <f>ROUND(F8/(F8+H8+J8)*100,1)</f>
        <v>11.8</v>
      </c>
      <c r="H8" s="4">
        <f>H9+H10</f>
        <v>278971</v>
      </c>
      <c r="I8" s="35">
        <f>ROUND(H8/(F8+H8+J8)*100,1)</f>
        <v>54</v>
      </c>
      <c r="J8" s="4">
        <f>J9+J10</f>
        <v>176653</v>
      </c>
      <c r="K8" s="35">
        <f>ROUND(J8/(F8+H8+J8)*100,1)</f>
        <v>34.200000000000003</v>
      </c>
      <c r="L8" s="4">
        <f>L9+L10</f>
        <v>101490</v>
      </c>
      <c r="M8" s="35">
        <f>ROUND(L8/(F8+H8+J8)*100,1)</f>
        <v>19.600000000000001</v>
      </c>
      <c r="N8" s="42">
        <f>F8/H8*100</f>
        <v>21.82377379727642</v>
      </c>
      <c r="O8" s="43">
        <f>J8/H8*100</f>
        <v>63.32306942298662</v>
      </c>
      <c r="P8" s="43">
        <f>(F8+J8)/H8*100</f>
        <v>85.146843220263037</v>
      </c>
      <c r="Q8" s="43">
        <f>J8/F8*100</f>
        <v>290.1563680562399</v>
      </c>
      <c r="R8" s="44">
        <f>L8/F8*100</f>
        <v>166.69951709864986</v>
      </c>
      <c r="T8">
        <f>T9+T10</f>
        <v>8029</v>
      </c>
    </row>
    <row r="9" spans="1:20" ht="18" customHeight="1" x14ac:dyDescent="0.2">
      <c r="A9" s="5" t="s">
        <v>28</v>
      </c>
      <c r="B9" s="7">
        <f>B19+B20+B21+B22</f>
        <v>173791</v>
      </c>
      <c r="C9" s="7">
        <f>C19+C20+C21+C22</f>
        <v>397511</v>
      </c>
      <c r="D9" s="7">
        <f>D19+D20+D21+D22</f>
        <v>190589</v>
      </c>
      <c r="E9" s="7">
        <f>E19+E20+E21+E22</f>
        <v>206922</v>
      </c>
      <c r="F9" s="7">
        <f>F19+F20+F21+F22</f>
        <v>46865</v>
      </c>
      <c r="G9" s="36">
        <f t="shared" ref="G9:G36" si="0">ROUND(F9/(F9+H9+J9)*100,1)</f>
        <v>12</v>
      </c>
      <c r="H9" s="7">
        <f>H19+H20+H21+H22</f>
        <v>217871</v>
      </c>
      <c r="I9" s="36">
        <f t="shared" ref="I9:I36" si="1">ROUND(H9/(F9+H9+J9)*100,1)</f>
        <v>55.9</v>
      </c>
      <c r="J9" s="7">
        <f>J19+J20+J21+J22</f>
        <v>124902</v>
      </c>
      <c r="K9" s="36">
        <f t="shared" ref="K9:K36" si="2">ROUND(J9/(F9+H9+J9)*100,1)</f>
        <v>32.1</v>
      </c>
      <c r="L9" s="7">
        <f>L19+L20+L21+L22</f>
        <v>71787</v>
      </c>
      <c r="M9" s="36">
        <f t="shared" ref="M9:M37" si="3">ROUND(L9/(F9+H9+J9)*100,1)</f>
        <v>18.399999999999999</v>
      </c>
      <c r="N9" s="45">
        <f t="shared" ref="N9:N37" si="4">F9/H9*100</f>
        <v>21.510435073965787</v>
      </c>
      <c r="O9" s="46">
        <f t="shared" ref="O9:O37" si="5">J9/H9*100</f>
        <v>57.328419110391017</v>
      </c>
      <c r="P9" s="46">
        <f t="shared" ref="P9:P37" si="6">(F9+J9)/H9*100</f>
        <v>78.838854184356805</v>
      </c>
      <c r="Q9" s="46">
        <f t="shared" ref="Q9:Q37" si="7">J9/F9*100</f>
        <v>266.51445641736899</v>
      </c>
      <c r="R9" s="47">
        <f t="shared" ref="R9:R37" si="8">L9/F9*100</f>
        <v>153.17827803264697</v>
      </c>
      <c r="T9">
        <f>SUM(T19:T22)</f>
        <v>7873</v>
      </c>
    </row>
    <row r="10" spans="1:20" ht="18" customHeight="1" x14ac:dyDescent="0.2">
      <c r="A10" s="8" t="s">
        <v>29</v>
      </c>
      <c r="B10" s="10">
        <f>B11+B12+B13+B14+B15</f>
        <v>48696</v>
      </c>
      <c r="C10" s="10">
        <f>C11+C12+C13+C14+C15</f>
        <v>127024</v>
      </c>
      <c r="D10" s="10">
        <f>D11+D12+D13+D14+D15</f>
        <v>60510</v>
      </c>
      <c r="E10" s="10">
        <f>E11+E12+E13+E14+E15</f>
        <v>66514</v>
      </c>
      <c r="F10" s="10">
        <f>F11+F12+F13+F14+F15</f>
        <v>14017</v>
      </c>
      <c r="G10" s="37">
        <f t="shared" si="0"/>
        <v>11</v>
      </c>
      <c r="H10" s="10">
        <f>H11+H12+H13+H14+H15</f>
        <v>61100</v>
      </c>
      <c r="I10" s="37">
        <f t="shared" si="1"/>
        <v>48.2</v>
      </c>
      <c r="J10" s="10">
        <f>J11+J12+J13+J14+J15</f>
        <v>51751</v>
      </c>
      <c r="K10" s="37">
        <f t="shared" si="2"/>
        <v>40.799999999999997</v>
      </c>
      <c r="L10" s="10">
        <f>L11+L12+L13+L14+L15</f>
        <v>29703</v>
      </c>
      <c r="M10" s="37">
        <f t="shared" si="3"/>
        <v>23.4</v>
      </c>
      <c r="N10" s="48">
        <f t="shared" si="4"/>
        <v>22.941080196399348</v>
      </c>
      <c r="O10" s="49">
        <f t="shared" si="5"/>
        <v>84.698854337152213</v>
      </c>
      <c r="P10" s="49">
        <f t="shared" si="6"/>
        <v>107.63993453355157</v>
      </c>
      <c r="Q10" s="49">
        <f t="shared" si="7"/>
        <v>369.20168366982949</v>
      </c>
      <c r="R10" s="50">
        <f t="shared" si="8"/>
        <v>211.90697010772635</v>
      </c>
      <c r="T10">
        <f>SUM(T11:T15)</f>
        <v>156</v>
      </c>
    </row>
    <row r="11" spans="1:20" ht="18" customHeight="1" x14ac:dyDescent="0.2">
      <c r="A11" s="5" t="s">
        <v>30</v>
      </c>
      <c r="B11" s="7">
        <f>B23</f>
        <v>4021</v>
      </c>
      <c r="C11" s="7">
        <f>C23</f>
        <v>10064</v>
      </c>
      <c r="D11" s="7">
        <f>D23</f>
        <v>4850</v>
      </c>
      <c r="E11" s="7">
        <f>E23</f>
        <v>5214</v>
      </c>
      <c r="F11" s="7">
        <f>F23</f>
        <v>1111</v>
      </c>
      <c r="G11" s="38">
        <f t="shared" si="0"/>
        <v>11</v>
      </c>
      <c r="H11" s="7">
        <f>H23</f>
        <v>4887</v>
      </c>
      <c r="I11" s="38">
        <f t="shared" si="1"/>
        <v>48.6</v>
      </c>
      <c r="J11" s="7">
        <f>J23</f>
        <v>4061</v>
      </c>
      <c r="K11" s="38">
        <f t="shared" si="2"/>
        <v>40.4</v>
      </c>
      <c r="L11" s="7">
        <f>L23</f>
        <v>2261</v>
      </c>
      <c r="M11" s="38">
        <f t="shared" si="3"/>
        <v>22.5</v>
      </c>
      <c r="N11" s="51">
        <f t="shared" si="4"/>
        <v>22.733783507264171</v>
      </c>
      <c r="O11" s="52">
        <f t="shared" si="5"/>
        <v>83.098015142214038</v>
      </c>
      <c r="P11" s="52">
        <f t="shared" si="6"/>
        <v>105.8317986494782</v>
      </c>
      <c r="Q11" s="52">
        <f t="shared" si="7"/>
        <v>365.5265526552655</v>
      </c>
      <c r="R11" s="53">
        <f t="shared" si="8"/>
        <v>203.5103510351035</v>
      </c>
      <c r="T11">
        <f>T23</f>
        <v>5</v>
      </c>
    </row>
    <row r="12" spans="1:20" ht="18" customHeight="1" x14ac:dyDescent="0.2">
      <c r="A12" s="12" t="s">
        <v>31</v>
      </c>
      <c r="B12" s="14">
        <f>B24+B25+B26</f>
        <v>8639</v>
      </c>
      <c r="C12" s="14">
        <f>C24+C25+C26</f>
        <v>22443</v>
      </c>
      <c r="D12" s="14">
        <f>D24+D25+D26</f>
        <v>10648</v>
      </c>
      <c r="E12" s="14">
        <f>E24+E25+E26</f>
        <v>11795</v>
      </c>
      <c r="F12" s="14">
        <f>F24+F25+F26</f>
        <v>2191</v>
      </c>
      <c r="G12" s="39">
        <f t="shared" si="0"/>
        <v>9.8000000000000007</v>
      </c>
      <c r="H12" s="14">
        <f>H24+H25+H26</f>
        <v>10573</v>
      </c>
      <c r="I12" s="39">
        <f t="shared" si="1"/>
        <v>47.1</v>
      </c>
      <c r="J12" s="14">
        <f>J24+J25+J26</f>
        <v>9675</v>
      </c>
      <c r="K12" s="39">
        <f t="shared" si="2"/>
        <v>43.1</v>
      </c>
      <c r="L12" s="14">
        <f>L24+L25+L26</f>
        <v>5413</v>
      </c>
      <c r="M12" s="39">
        <f t="shared" si="3"/>
        <v>24.1</v>
      </c>
      <c r="N12" s="54">
        <f t="shared" si="4"/>
        <v>20.722595289889341</v>
      </c>
      <c r="O12" s="55">
        <f t="shared" si="5"/>
        <v>91.506667927740466</v>
      </c>
      <c r="P12" s="55">
        <f t="shared" si="6"/>
        <v>112.22926321762981</v>
      </c>
      <c r="Q12" s="55">
        <f t="shared" si="7"/>
        <v>441.5791875855773</v>
      </c>
      <c r="R12" s="56">
        <f t="shared" si="8"/>
        <v>247.05613874942949</v>
      </c>
      <c r="T12">
        <f>SUM(T24:T26)</f>
        <v>4</v>
      </c>
    </row>
    <row r="13" spans="1:20" ht="18" customHeight="1" x14ac:dyDescent="0.2">
      <c r="A13" s="12" t="s">
        <v>32</v>
      </c>
      <c r="B13" s="14">
        <f>B27+B28+B29+B30</f>
        <v>18764</v>
      </c>
      <c r="C13" s="14">
        <f>C27+C28+C29+C30</f>
        <v>48968</v>
      </c>
      <c r="D13" s="14">
        <f>D27+D28+D29+D30</f>
        <v>23396</v>
      </c>
      <c r="E13" s="14">
        <f>E27+E28+E29+E30</f>
        <v>25572</v>
      </c>
      <c r="F13" s="14">
        <f>F27+F28+F29+F30</f>
        <v>5957</v>
      </c>
      <c r="G13" s="39">
        <f t="shared" si="0"/>
        <v>12.2</v>
      </c>
      <c r="H13" s="14">
        <f>H27+H28+H29+H30</f>
        <v>24499</v>
      </c>
      <c r="I13" s="39">
        <f t="shared" si="1"/>
        <v>50.1</v>
      </c>
      <c r="J13" s="14">
        <f>J27+J28+J29+J30</f>
        <v>18423</v>
      </c>
      <c r="K13" s="39">
        <f t="shared" si="2"/>
        <v>37.700000000000003</v>
      </c>
      <c r="L13" s="14">
        <f>L27+L28+L29+L30</f>
        <v>10388</v>
      </c>
      <c r="M13" s="39">
        <f t="shared" si="3"/>
        <v>21.3</v>
      </c>
      <c r="N13" s="54">
        <f t="shared" si="4"/>
        <v>24.315278174619372</v>
      </c>
      <c r="O13" s="55">
        <f t="shared" si="5"/>
        <v>75.198987713784234</v>
      </c>
      <c r="P13" s="55">
        <f t="shared" si="6"/>
        <v>99.514265888403614</v>
      </c>
      <c r="Q13" s="55">
        <f t="shared" si="7"/>
        <v>309.26640926640925</v>
      </c>
      <c r="R13" s="56">
        <f t="shared" si="8"/>
        <v>174.38307873090483</v>
      </c>
      <c r="T13">
        <f>SUM(T27:T30)</f>
        <v>89</v>
      </c>
    </row>
    <row r="14" spans="1:20" ht="18" customHeight="1" x14ac:dyDescent="0.2">
      <c r="A14" s="12" t="s">
        <v>33</v>
      </c>
      <c r="B14" s="14">
        <f>B31+B32+B33+B34</f>
        <v>13641</v>
      </c>
      <c r="C14" s="14">
        <f>C31+C32+C33+C34</f>
        <v>37180</v>
      </c>
      <c r="D14" s="14">
        <f>D31+D32+D33+D34</f>
        <v>17693</v>
      </c>
      <c r="E14" s="14">
        <f>E31+E32+E33+E34</f>
        <v>19487</v>
      </c>
      <c r="F14" s="14">
        <f>F31+F32+F33+F34</f>
        <v>4187</v>
      </c>
      <c r="G14" s="39">
        <f t="shared" si="0"/>
        <v>11.3</v>
      </c>
      <c r="H14" s="14">
        <f>H31+H32+H33+H34</f>
        <v>17950</v>
      </c>
      <c r="I14" s="39">
        <f t="shared" si="1"/>
        <v>48.4</v>
      </c>
      <c r="J14" s="14">
        <f>J31+J32+J33+J34</f>
        <v>14987</v>
      </c>
      <c r="K14" s="39">
        <f t="shared" si="2"/>
        <v>40.4</v>
      </c>
      <c r="L14" s="14">
        <f>L31+L32+L33+L34</f>
        <v>8784</v>
      </c>
      <c r="M14" s="39">
        <f t="shared" si="3"/>
        <v>23.7</v>
      </c>
      <c r="N14" s="54">
        <f t="shared" si="4"/>
        <v>23.32590529247911</v>
      </c>
      <c r="O14" s="55">
        <f t="shared" si="5"/>
        <v>83.493036211699163</v>
      </c>
      <c r="P14" s="55">
        <f t="shared" si="6"/>
        <v>106.81894150417828</v>
      </c>
      <c r="Q14" s="55">
        <f t="shared" si="7"/>
        <v>357.94124671602583</v>
      </c>
      <c r="R14" s="56">
        <f t="shared" si="8"/>
        <v>209.79221399570096</v>
      </c>
      <c r="T14">
        <f>SUM(T31:T34)</f>
        <v>56</v>
      </c>
    </row>
    <row r="15" spans="1:20" ht="18" customHeight="1" x14ac:dyDescent="0.2">
      <c r="A15" s="8" t="s">
        <v>34</v>
      </c>
      <c r="B15" s="10">
        <f>B35+B36+B37</f>
        <v>3631</v>
      </c>
      <c r="C15" s="10">
        <f>C35+C36+C37</f>
        <v>8369</v>
      </c>
      <c r="D15" s="10">
        <f>D35+D36+D37</f>
        <v>3923</v>
      </c>
      <c r="E15" s="10">
        <f>E35+E36+E37</f>
        <v>4446</v>
      </c>
      <c r="F15" s="10">
        <f>F35+F36+F37</f>
        <v>571</v>
      </c>
      <c r="G15" s="40">
        <f t="shared" si="0"/>
        <v>6.8</v>
      </c>
      <c r="H15" s="10">
        <f>H35+H36+H37</f>
        <v>3191</v>
      </c>
      <c r="I15" s="40">
        <f t="shared" si="1"/>
        <v>38.1</v>
      </c>
      <c r="J15" s="10">
        <f>J35+J36+J37</f>
        <v>4605</v>
      </c>
      <c r="K15" s="40">
        <f t="shared" si="2"/>
        <v>55</v>
      </c>
      <c r="L15" s="10">
        <f>L35+L36+L37</f>
        <v>2857</v>
      </c>
      <c r="M15" s="40">
        <f t="shared" si="3"/>
        <v>34.1</v>
      </c>
      <c r="N15" s="42">
        <f t="shared" si="4"/>
        <v>17.894077091820744</v>
      </c>
      <c r="O15" s="43">
        <f t="shared" si="5"/>
        <v>144.31212785960514</v>
      </c>
      <c r="P15" s="43">
        <f t="shared" si="6"/>
        <v>162.20620495142589</v>
      </c>
      <c r="Q15" s="43">
        <f t="shared" si="7"/>
        <v>806.47985989492122</v>
      </c>
      <c r="R15" s="44">
        <f t="shared" si="8"/>
        <v>500.3502626970228</v>
      </c>
      <c r="T15">
        <f>SUM(T35:T37)</f>
        <v>2</v>
      </c>
    </row>
    <row r="16" spans="1:20" ht="18" customHeight="1" x14ac:dyDescent="0.2">
      <c r="A16" s="5" t="s">
        <v>35</v>
      </c>
      <c r="B16" s="7">
        <f>B11+B12+B19</f>
        <v>91211</v>
      </c>
      <c r="C16" s="7">
        <f>C11+C12+C19</f>
        <v>212528</v>
      </c>
      <c r="D16" s="7">
        <f>D11+D12+D19</f>
        <v>103019</v>
      </c>
      <c r="E16" s="7">
        <f>E11+E12+E19</f>
        <v>109509</v>
      </c>
      <c r="F16" s="7">
        <f>F11+F12+F19</f>
        <v>24193</v>
      </c>
      <c r="G16" s="36">
        <f t="shared" si="0"/>
        <v>11.6</v>
      </c>
      <c r="H16" s="7">
        <f>H11+H12+H19</f>
        <v>115017</v>
      </c>
      <c r="I16" s="36">
        <f t="shared" si="1"/>
        <v>55</v>
      </c>
      <c r="J16" s="7">
        <f>J11+J12+J19</f>
        <v>69736</v>
      </c>
      <c r="K16" s="36">
        <f t="shared" si="2"/>
        <v>33.4</v>
      </c>
      <c r="L16" s="7">
        <f>L11+L12+L19</f>
        <v>38881</v>
      </c>
      <c r="M16" s="36">
        <f t="shared" si="3"/>
        <v>18.600000000000001</v>
      </c>
      <c r="N16" s="45">
        <f t="shared" si="4"/>
        <v>21.034281888764269</v>
      </c>
      <c r="O16" s="46">
        <f t="shared" si="5"/>
        <v>60.631037151029844</v>
      </c>
      <c r="P16" s="46">
        <f t="shared" si="6"/>
        <v>81.665319039794113</v>
      </c>
      <c r="Q16" s="46">
        <f t="shared" si="7"/>
        <v>288.24866696978467</v>
      </c>
      <c r="R16" s="47">
        <f t="shared" si="8"/>
        <v>160.71177613359237</v>
      </c>
      <c r="T16">
        <f>T19+T11+T12</f>
        <v>3582</v>
      </c>
    </row>
    <row r="17" spans="1:20" ht="18" customHeight="1" x14ac:dyDescent="0.2">
      <c r="A17" s="12" t="s">
        <v>36</v>
      </c>
      <c r="B17" s="14">
        <f>B13+B21</f>
        <v>36889</v>
      </c>
      <c r="C17" s="14">
        <f>C13+C21</f>
        <v>92243</v>
      </c>
      <c r="D17" s="14">
        <f>D13+D21</f>
        <v>43731</v>
      </c>
      <c r="E17" s="14">
        <f>E13+E21</f>
        <v>48512</v>
      </c>
      <c r="F17" s="14">
        <f>F13+F21</f>
        <v>10845</v>
      </c>
      <c r="G17" s="39">
        <f t="shared" si="0"/>
        <v>11.8</v>
      </c>
      <c r="H17" s="14">
        <f>H13+H21</f>
        <v>46630</v>
      </c>
      <c r="I17" s="39">
        <f t="shared" si="1"/>
        <v>50.8</v>
      </c>
      <c r="J17" s="14">
        <f>J13+J21</f>
        <v>34238</v>
      </c>
      <c r="K17" s="39">
        <f t="shared" si="2"/>
        <v>37.299999999999997</v>
      </c>
      <c r="L17" s="14">
        <f>L13+L21</f>
        <v>19634</v>
      </c>
      <c r="M17" s="39">
        <f t="shared" si="3"/>
        <v>21.4</v>
      </c>
      <c r="N17" s="54">
        <f t="shared" si="4"/>
        <v>23.257559511044391</v>
      </c>
      <c r="O17" s="55">
        <f t="shared" si="5"/>
        <v>73.424833797984135</v>
      </c>
      <c r="P17" s="55">
        <f t="shared" si="6"/>
        <v>96.682393309028527</v>
      </c>
      <c r="Q17" s="55">
        <f t="shared" si="7"/>
        <v>315.70308898109727</v>
      </c>
      <c r="R17" s="56">
        <f t="shared" si="8"/>
        <v>181.04195481788844</v>
      </c>
      <c r="T17">
        <f>T21+T13</f>
        <v>530</v>
      </c>
    </row>
    <row r="18" spans="1:20" ht="18" customHeight="1" x14ac:dyDescent="0.2">
      <c r="A18" s="8" t="s">
        <v>37</v>
      </c>
      <c r="B18" s="10">
        <f>B14+B15+B20+B22</f>
        <v>94387</v>
      </c>
      <c r="C18" s="10">
        <f>C14+C15+C20+C22</f>
        <v>219764</v>
      </c>
      <c r="D18" s="10">
        <f>D14+D15+D20+D22</f>
        <v>104349</v>
      </c>
      <c r="E18" s="10">
        <f>E14+E15+E20+E22</f>
        <v>115415</v>
      </c>
      <c r="F18" s="10">
        <f>F14+F15+F20+F22</f>
        <v>25844</v>
      </c>
      <c r="G18" s="37">
        <f t="shared" si="0"/>
        <v>12</v>
      </c>
      <c r="H18" s="10">
        <f>H14+H15+H20+H22</f>
        <v>117324</v>
      </c>
      <c r="I18" s="37">
        <f t="shared" si="1"/>
        <v>54.4</v>
      </c>
      <c r="J18" s="10">
        <f>J14+J15+J20+J22</f>
        <v>72679</v>
      </c>
      <c r="K18" s="37">
        <f t="shared" si="2"/>
        <v>33.700000000000003</v>
      </c>
      <c r="L18" s="10">
        <f>L14+L15+L20+L22</f>
        <v>42975</v>
      </c>
      <c r="M18" s="37">
        <f t="shared" si="3"/>
        <v>19.899999999999999</v>
      </c>
      <c r="N18" s="57">
        <f t="shared" si="4"/>
        <v>22.027888582046298</v>
      </c>
      <c r="O18" s="58">
        <f t="shared" si="5"/>
        <v>61.947257168183832</v>
      </c>
      <c r="P18" s="58">
        <f t="shared" si="6"/>
        <v>83.975145750230126</v>
      </c>
      <c r="Q18" s="58">
        <f t="shared" si="7"/>
        <v>281.22194706701748</v>
      </c>
      <c r="R18" s="59">
        <f t="shared" si="8"/>
        <v>166.28617861012228</v>
      </c>
      <c r="T18">
        <f>T20+T22+T14+T15</f>
        <v>3917</v>
      </c>
    </row>
    <row r="19" spans="1:20" ht="18" customHeight="1" x14ac:dyDescent="0.2">
      <c r="A19" s="16" t="s">
        <v>38</v>
      </c>
      <c r="B19" s="11">
        <v>78551</v>
      </c>
      <c r="C19" s="7">
        <f>D19+E19</f>
        <v>180021</v>
      </c>
      <c r="D19" s="7">
        <v>87521</v>
      </c>
      <c r="E19" s="7">
        <v>92500</v>
      </c>
      <c r="F19" s="11">
        <v>20891</v>
      </c>
      <c r="G19" s="38">
        <f t="shared" si="0"/>
        <v>11.8</v>
      </c>
      <c r="H19" s="11">
        <v>99557</v>
      </c>
      <c r="I19" s="38">
        <f t="shared" si="1"/>
        <v>56.4</v>
      </c>
      <c r="J19" s="11">
        <v>56000</v>
      </c>
      <c r="K19" s="38">
        <f t="shared" si="2"/>
        <v>31.7</v>
      </c>
      <c r="L19" s="11">
        <v>31207</v>
      </c>
      <c r="M19" s="38">
        <f t="shared" si="3"/>
        <v>17.7</v>
      </c>
      <c r="N19" s="42">
        <f t="shared" si="4"/>
        <v>20.983958938095764</v>
      </c>
      <c r="O19" s="43">
        <f t="shared" si="5"/>
        <v>56.249183884608826</v>
      </c>
      <c r="P19" s="43">
        <f t="shared" si="6"/>
        <v>77.233142822704579</v>
      </c>
      <c r="Q19" s="43">
        <f t="shared" si="7"/>
        <v>268.05801541333591</v>
      </c>
      <c r="R19" s="44">
        <f t="shared" si="8"/>
        <v>149.38011583935668</v>
      </c>
      <c r="T19">
        <v>3573</v>
      </c>
    </row>
    <row r="20" spans="1:20" ht="18" customHeight="1" x14ac:dyDescent="0.2">
      <c r="A20" s="17" t="s">
        <v>39</v>
      </c>
      <c r="B20" s="13">
        <v>63814</v>
      </c>
      <c r="C20" s="14">
        <f t="shared" ref="C20:C37" si="9">D20+E20</f>
        <v>143060</v>
      </c>
      <c r="D20" s="14">
        <v>67832</v>
      </c>
      <c r="E20" s="14">
        <v>75228</v>
      </c>
      <c r="F20" s="13">
        <v>17595</v>
      </c>
      <c r="G20" s="39">
        <f t="shared" si="0"/>
        <v>12.6</v>
      </c>
      <c r="H20" s="13">
        <v>79298</v>
      </c>
      <c r="I20" s="39">
        <f t="shared" si="1"/>
        <v>56.9</v>
      </c>
      <c r="J20" s="13">
        <v>42452</v>
      </c>
      <c r="K20" s="39">
        <f t="shared" si="2"/>
        <v>30.5</v>
      </c>
      <c r="L20" s="13">
        <v>25051</v>
      </c>
      <c r="M20" s="39">
        <f t="shared" si="3"/>
        <v>18</v>
      </c>
      <c r="N20" s="54">
        <f t="shared" si="4"/>
        <v>22.188453681051222</v>
      </c>
      <c r="O20" s="55">
        <f t="shared" si="5"/>
        <v>53.534767585563316</v>
      </c>
      <c r="P20" s="55">
        <f t="shared" si="6"/>
        <v>75.723221266614544</v>
      </c>
      <c r="Q20" s="55">
        <f t="shared" si="7"/>
        <v>241.2730889457232</v>
      </c>
      <c r="R20" s="56">
        <f t="shared" si="8"/>
        <v>142.37567490764422</v>
      </c>
      <c r="T20">
        <v>3715</v>
      </c>
    </row>
    <row r="21" spans="1:20" ht="18" customHeight="1" x14ac:dyDescent="0.2">
      <c r="A21" s="17" t="s">
        <v>40</v>
      </c>
      <c r="B21" s="13">
        <v>18125</v>
      </c>
      <c r="C21" s="14">
        <f t="shared" si="9"/>
        <v>43275</v>
      </c>
      <c r="D21" s="14">
        <v>20335</v>
      </c>
      <c r="E21" s="14">
        <v>22940</v>
      </c>
      <c r="F21" s="13">
        <v>4888</v>
      </c>
      <c r="G21" s="39">
        <f t="shared" si="0"/>
        <v>11.4</v>
      </c>
      <c r="H21" s="13">
        <v>22131</v>
      </c>
      <c r="I21" s="39">
        <f t="shared" si="1"/>
        <v>51.7</v>
      </c>
      <c r="J21" s="13">
        <v>15815</v>
      </c>
      <c r="K21" s="39">
        <f t="shared" si="2"/>
        <v>36.9</v>
      </c>
      <c r="L21" s="13">
        <v>9246</v>
      </c>
      <c r="M21" s="39">
        <f t="shared" si="3"/>
        <v>21.6</v>
      </c>
      <c r="N21" s="54">
        <f t="shared" si="4"/>
        <v>22.08666576295694</v>
      </c>
      <c r="O21" s="55">
        <f t="shared" si="5"/>
        <v>71.460846776015543</v>
      </c>
      <c r="P21" s="55">
        <f t="shared" si="6"/>
        <v>93.547512538972484</v>
      </c>
      <c r="Q21" s="55">
        <f t="shared" si="7"/>
        <v>323.54746317512274</v>
      </c>
      <c r="R21" s="56">
        <f t="shared" si="8"/>
        <v>189.15711947626841</v>
      </c>
      <c r="T21">
        <v>441</v>
      </c>
    </row>
    <row r="22" spans="1:20" ht="18" customHeight="1" x14ac:dyDescent="0.2">
      <c r="A22" s="18" t="s">
        <v>41</v>
      </c>
      <c r="B22" s="15">
        <v>13301</v>
      </c>
      <c r="C22" s="10">
        <f t="shared" si="9"/>
        <v>31155</v>
      </c>
      <c r="D22" s="10">
        <v>14901</v>
      </c>
      <c r="E22" s="10">
        <v>16254</v>
      </c>
      <c r="F22" s="15">
        <v>3491</v>
      </c>
      <c r="G22" s="40">
        <f t="shared" si="0"/>
        <v>11.3</v>
      </c>
      <c r="H22" s="15">
        <v>16885</v>
      </c>
      <c r="I22" s="40">
        <f t="shared" si="1"/>
        <v>54.4</v>
      </c>
      <c r="J22" s="15">
        <v>10635</v>
      </c>
      <c r="K22" s="40">
        <f t="shared" si="2"/>
        <v>34.299999999999997</v>
      </c>
      <c r="L22" s="15">
        <v>6283</v>
      </c>
      <c r="M22" s="40">
        <f t="shared" si="3"/>
        <v>20.3</v>
      </c>
      <c r="N22" s="42">
        <f t="shared" si="4"/>
        <v>20.675155463429078</v>
      </c>
      <c r="O22" s="43">
        <f t="shared" si="5"/>
        <v>62.984897838318034</v>
      </c>
      <c r="P22" s="43">
        <f t="shared" si="6"/>
        <v>83.660053301747112</v>
      </c>
      <c r="Q22" s="43">
        <f t="shared" si="7"/>
        <v>304.64050415353768</v>
      </c>
      <c r="R22" s="44">
        <f t="shared" si="8"/>
        <v>179.97708393010598</v>
      </c>
      <c r="T22">
        <v>144</v>
      </c>
    </row>
    <row r="23" spans="1:20" ht="18" customHeight="1" x14ac:dyDescent="0.2">
      <c r="A23" s="19" t="s">
        <v>42</v>
      </c>
      <c r="B23" s="20">
        <v>4021</v>
      </c>
      <c r="C23" s="7">
        <f t="shared" si="9"/>
        <v>10064</v>
      </c>
      <c r="D23" s="4">
        <v>4850</v>
      </c>
      <c r="E23" s="4">
        <v>5214</v>
      </c>
      <c r="F23" s="20">
        <v>1111</v>
      </c>
      <c r="G23" s="41">
        <f t="shared" si="0"/>
        <v>11</v>
      </c>
      <c r="H23" s="20">
        <v>4887</v>
      </c>
      <c r="I23" s="41">
        <f t="shared" si="1"/>
        <v>48.6</v>
      </c>
      <c r="J23" s="20">
        <v>4061</v>
      </c>
      <c r="K23" s="41">
        <f t="shared" si="2"/>
        <v>40.4</v>
      </c>
      <c r="L23" s="20">
        <v>2261</v>
      </c>
      <c r="M23" s="41">
        <f t="shared" si="3"/>
        <v>22.5</v>
      </c>
      <c r="N23" s="60">
        <f t="shared" si="4"/>
        <v>22.733783507264171</v>
      </c>
      <c r="O23" s="61">
        <f t="shared" si="5"/>
        <v>83.098015142214038</v>
      </c>
      <c r="P23" s="61">
        <f t="shared" si="6"/>
        <v>105.8317986494782</v>
      </c>
      <c r="Q23" s="61">
        <f t="shared" si="7"/>
        <v>365.5265526552655</v>
      </c>
      <c r="R23" s="62">
        <f t="shared" si="8"/>
        <v>203.5103510351035</v>
      </c>
      <c r="T23">
        <v>5</v>
      </c>
    </row>
    <row r="24" spans="1:20" ht="18" customHeight="1" x14ac:dyDescent="0.2">
      <c r="A24" s="16" t="s">
        <v>43</v>
      </c>
      <c r="B24" s="11">
        <v>1087</v>
      </c>
      <c r="C24" s="7">
        <f t="shared" si="9"/>
        <v>2384</v>
      </c>
      <c r="D24" s="7">
        <v>1133</v>
      </c>
      <c r="E24" s="7">
        <v>1251</v>
      </c>
      <c r="F24" s="11">
        <v>143</v>
      </c>
      <c r="G24" s="38">
        <f t="shared" si="0"/>
        <v>6</v>
      </c>
      <c r="H24" s="11">
        <v>973</v>
      </c>
      <c r="I24" s="38">
        <f t="shared" si="1"/>
        <v>40.799999999999997</v>
      </c>
      <c r="J24" s="11">
        <v>1267</v>
      </c>
      <c r="K24" s="38">
        <f t="shared" si="2"/>
        <v>53.2</v>
      </c>
      <c r="L24" s="11">
        <v>785</v>
      </c>
      <c r="M24" s="38">
        <f t="shared" si="3"/>
        <v>32.9</v>
      </c>
      <c r="N24" s="42">
        <f t="shared" si="4"/>
        <v>14.696813977389517</v>
      </c>
      <c r="O24" s="43">
        <f t="shared" si="5"/>
        <v>130.21582733812949</v>
      </c>
      <c r="P24" s="43">
        <f t="shared" si="6"/>
        <v>144.91264131551901</v>
      </c>
      <c r="Q24" s="43">
        <f t="shared" si="7"/>
        <v>886.01398601398603</v>
      </c>
      <c r="R24" s="44">
        <f t="shared" si="8"/>
        <v>548.95104895104896</v>
      </c>
      <c r="T24">
        <v>1</v>
      </c>
    </row>
    <row r="25" spans="1:20" ht="18" customHeight="1" x14ac:dyDescent="0.2">
      <c r="A25" s="17" t="s">
        <v>44</v>
      </c>
      <c r="B25" s="13">
        <v>2281</v>
      </c>
      <c r="C25" s="14">
        <f t="shared" si="9"/>
        <v>5644</v>
      </c>
      <c r="D25" s="14">
        <v>2636</v>
      </c>
      <c r="E25" s="14">
        <v>3008</v>
      </c>
      <c r="F25" s="13">
        <v>481</v>
      </c>
      <c r="G25" s="39">
        <f t="shared" si="0"/>
        <v>8.5</v>
      </c>
      <c r="H25" s="13">
        <v>2480</v>
      </c>
      <c r="I25" s="39">
        <f t="shared" si="1"/>
        <v>43.9</v>
      </c>
      <c r="J25" s="13">
        <v>2683</v>
      </c>
      <c r="K25" s="39">
        <f t="shared" si="2"/>
        <v>47.5</v>
      </c>
      <c r="L25" s="13">
        <v>1512</v>
      </c>
      <c r="M25" s="39">
        <f t="shared" si="3"/>
        <v>26.8</v>
      </c>
      <c r="N25" s="54">
        <f t="shared" si="4"/>
        <v>19.39516129032258</v>
      </c>
      <c r="O25" s="55">
        <f t="shared" si="5"/>
        <v>108.18548387096773</v>
      </c>
      <c r="P25" s="55">
        <f t="shared" si="6"/>
        <v>127.58064516129033</v>
      </c>
      <c r="Q25" s="55">
        <f t="shared" si="7"/>
        <v>557.79625779625781</v>
      </c>
      <c r="R25" s="56">
        <f t="shared" si="8"/>
        <v>314.34511434511438</v>
      </c>
      <c r="T25">
        <v>0</v>
      </c>
    </row>
    <row r="26" spans="1:20" ht="18" customHeight="1" x14ac:dyDescent="0.2">
      <c r="A26" s="18" t="s">
        <v>45</v>
      </c>
      <c r="B26" s="15">
        <v>5271</v>
      </c>
      <c r="C26" s="10">
        <f t="shared" si="9"/>
        <v>14415</v>
      </c>
      <c r="D26" s="10">
        <v>6879</v>
      </c>
      <c r="E26" s="10">
        <v>7536</v>
      </c>
      <c r="F26" s="15">
        <v>1567</v>
      </c>
      <c r="G26" s="40">
        <f t="shared" si="0"/>
        <v>10.9</v>
      </c>
      <c r="H26" s="15">
        <v>7120</v>
      </c>
      <c r="I26" s="40">
        <f t="shared" si="1"/>
        <v>49.4</v>
      </c>
      <c r="J26" s="15">
        <v>5725</v>
      </c>
      <c r="K26" s="40">
        <f t="shared" si="2"/>
        <v>39.700000000000003</v>
      </c>
      <c r="L26" s="15">
        <v>3116</v>
      </c>
      <c r="M26" s="40">
        <f t="shared" si="3"/>
        <v>21.6</v>
      </c>
      <c r="N26" s="42">
        <f t="shared" si="4"/>
        <v>22.008426966292134</v>
      </c>
      <c r="O26" s="43">
        <f t="shared" si="5"/>
        <v>80.407303370786522</v>
      </c>
      <c r="P26" s="43">
        <f t="shared" si="6"/>
        <v>102.41573033707864</v>
      </c>
      <c r="Q26" s="43">
        <f t="shared" si="7"/>
        <v>365.34779834077852</v>
      </c>
      <c r="R26" s="44">
        <f t="shared" si="8"/>
        <v>198.85130823229099</v>
      </c>
      <c r="T26">
        <v>3</v>
      </c>
    </row>
    <row r="27" spans="1:20" ht="18" customHeight="1" x14ac:dyDescent="0.2">
      <c r="A27" s="16" t="s">
        <v>46</v>
      </c>
      <c r="B27" s="6">
        <v>2073</v>
      </c>
      <c r="C27" s="7">
        <f t="shared" si="9"/>
        <v>5326</v>
      </c>
      <c r="D27" s="7">
        <v>2594</v>
      </c>
      <c r="E27" s="7">
        <v>2732</v>
      </c>
      <c r="F27" s="6">
        <v>493</v>
      </c>
      <c r="G27" s="36">
        <f t="shared" si="0"/>
        <v>9.3000000000000007</v>
      </c>
      <c r="H27" s="6">
        <v>2539</v>
      </c>
      <c r="I27" s="36">
        <f t="shared" si="1"/>
        <v>47.8</v>
      </c>
      <c r="J27" s="6">
        <v>2280</v>
      </c>
      <c r="K27" s="36">
        <f t="shared" si="2"/>
        <v>42.9</v>
      </c>
      <c r="L27" s="6">
        <v>1261</v>
      </c>
      <c r="M27" s="36">
        <f t="shared" si="3"/>
        <v>23.7</v>
      </c>
      <c r="N27" s="45">
        <f t="shared" si="4"/>
        <v>19.417093343836157</v>
      </c>
      <c r="O27" s="46">
        <f t="shared" si="5"/>
        <v>89.799133517132731</v>
      </c>
      <c r="P27" s="46">
        <f t="shared" si="6"/>
        <v>109.21622686096887</v>
      </c>
      <c r="Q27" s="46">
        <f t="shared" si="7"/>
        <v>462.47464503042596</v>
      </c>
      <c r="R27" s="47">
        <f t="shared" si="8"/>
        <v>255.78093306288031</v>
      </c>
      <c r="T27">
        <v>14</v>
      </c>
    </row>
    <row r="28" spans="1:20" ht="18" customHeight="1" x14ac:dyDescent="0.2">
      <c r="A28" s="17" t="s">
        <v>47</v>
      </c>
      <c r="B28" s="13">
        <v>5908</v>
      </c>
      <c r="C28" s="14">
        <f t="shared" si="9"/>
        <v>15442</v>
      </c>
      <c r="D28" s="14">
        <v>7359</v>
      </c>
      <c r="E28" s="14">
        <v>8083</v>
      </c>
      <c r="F28" s="13">
        <v>2171</v>
      </c>
      <c r="G28" s="39">
        <f t="shared" si="0"/>
        <v>14.1</v>
      </c>
      <c r="H28" s="13">
        <v>8037</v>
      </c>
      <c r="I28" s="39">
        <f t="shared" si="1"/>
        <v>52.2</v>
      </c>
      <c r="J28" s="13">
        <v>5184</v>
      </c>
      <c r="K28" s="39">
        <f t="shared" si="2"/>
        <v>33.700000000000003</v>
      </c>
      <c r="L28" s="13">
        <v>2871</v>
      </c>
      <c r="M28" s="39">
        <f t="shared" si="3"/>
        <v>18.7</v>
      </c>
      <c r="N28" s="54">
        <f t="shared" si="4"/>
        <v>27.012566878188377</v>
      </c>
      <c r="O28" s="55">
        <f t="shared" si="5"/>
        <v>64.501679731243001</v>
      </c>
      <c r="P28" s="55">
        <f t="shared" si="6"/>
        <v>91.514246609431382</v>
      </c>
      <c r="Q28" s="55">
        <f t="shared" si="7"/>
        <v>238.78397052049743</v>
      </c>
      <c r="R28" s="56">
        <f t="shared" si="8"/>
        <v>132.2432058959005</v>
      </c>
      <c r="T28">
        <v>50</v>
      </c>
    </row>
    <row r="29" spans="1:20" ht="18" customHeight="1" x14ac:dyDescent="0.2">
      <c r="A29" s="17" t="s">
        <v>48</v>
      </c>
      <c r="B29" s="13">
        <v>5700</v>
      </c>
      <c r="C29" s="14">
        <f t="shared" si="9"/>
        <v>14793</v>
      </c>
      <c r="D29" s="14">
        <v>7017</v>
      </c>
      <c r="E29" s="14">
        <v>7776</v>
      </c>
      <c r="F29" s="13">
        <v>1622</v>
      </c>
      <c r="G29" s="39">
        <f t="shared" si="0"/>
        <v>11</v>
      </c>
      <c r="H29" s="13">
        <v>7324</v>
      </c>
      <c r="I29" s="39">
        <f t="shared" si="1"/>
        <v>49.5</v>
      </c>
      <c r="J29" s="13">
        <v>5845</v>
      </c>
      <c r="K29" s="39">
        <f t="shared" si="2"/>
        <v>39.5</v>
      </c>
      <c r="L29" s="13">
        <v>3440</v>
      </c>
      <c r="M29" s="39">
        <f t="shared" si="3"/>
        <v>23.3</v>
      </c>
      <c r="N29" s="54">
        <f t="shared" si="4"/>
        <v>22.146368104860731</v>
      </c>
      <c r="O29" s="55">
        <f t="shared" si="5"/>
        <v>79.806116876024035</v>
      </c>
      <c r="P29" s="55">
        <f t="shared" si="6"/>
        <v>101.95248498088476</v>
      </c>
      <c r="Q29" s="55">
        <f t="shared" si="7"/>
        <v>360.35758323057951</v>
      </c>
      <c r="R29" s="56">
        <f t="shared" si="8"/>
        <v>212.08384710234279</v>
      </c>
      <c r="T29">
        <v>2</v>
      </c>
    </row>
    <row r="30" spans="1:20" ht="18" customHeight="1" x14ac:dyDescent="0.2">
      <c r="A30" s="18" t="s">
        <v>49</v>
      </c>
      <c r="B30" s="9">
        <v>5083</v>
      </c>
      <c r="C30" s="10">
        <f t="shared" si="9"/>
        <v>13407</v>
      </c>
      <c r="D30" s="10">
        <v>6426</v>
      </c>
      <c r="E30" s="10">
        <v>6981</v>
      </c>
      <c r="F30" s="9">
        <v>1671</v>
      </c>
      <c r="G30" s="37">
        <f t="shared" si="0"/>
        <v>12.5</v>
      </c>
      <c r="H30" s="9">
        <v>6599</v>
      </c>
      <c r="I30" s="37">
        <f t="shared" si="1"/>
        <v>49.3</v>
      </c>
      <c r="J30" s="9">
        <v>5114</v>
      </c>
      <c r="K30" s="37">
        <f t="shared" si="2"/>
        <v>38.200000000000003</v>
      </c>
      <c r="L30" s="9">
        <v>2816</v>
      </c>
      <c r="M30" s="37">
        <f t="shared" si="3"/>
        <v>21</v>
      </c>
      <c r="N30" s="57">
        <f t="shared" si="4"/>
        <v>25.322018487649643</v>
      </c>
      <c r="O30" s="58">
        <f t="shared" si="5"/>
        <v>77.496590392483711</v>
      </c>
      <c r="P30" s="58">
        <f t="shared" si="6"/>
        <v>102.81860888013334</v>
      </c>
      <c r="Q30" s="58">
        <f t="shared" si="7"/>
        <v>306.04428485936563</v>
      </c>
      <c r="R30" s="59">
        <f t="shared" si="8"/>
        <v>168.52184320766008</v>
      </c>
      <c r="T30">
        <v>23</v>
      </c>
    </row>
    <row r="31" spans="1:20" ht="18" customHeight="1" x14ac:dyDescent="0.2">
      <c r="A31" s="16" t="s">
        <v>50</v>
      </c>
      <c r="B31" s="11">
        <v>1317</v>
      </c>
      <c r="C31" s="7">
        <f t="shared" si="9"/>
        <v>3570</v>
      </c>
      <c r="D31" s="7">
        <v>1675</v>
      </c>
      <c r="E31" s="7">
        <v>1895</v>
      </c>
      <c r="F31" s="11">
        <v>558</v>
      </c>
      <c r="G31" s="38">
        <f t="shared" si="0"/>
        <v>15.8</v>
      </c>
      <c r="H31" s="11">
        <v>1966</v>
      </c>
      <c r="I31" s="38">
        <f t="shared" si="1"/>
        <v>55.5</v>
      </c>
      <c r="J31" s="11">
        <v>1017</v>
      </c>
      <c r="K31" s="38">
        <f t="shared" si="2"/>
        <v>28.7</v>
      </c>
      <c r="L31" s="11">
        <v>595</v>
      </c>
      <c r="M31" s="38">
        <f t="shared" si="3"/>
        <v>16.8</v>
      </c>
      <c r="N31" s="42">
        <f t="shared" si="4"/>
        <v>28.382502543234995</v>
      </c>
      <c r="O31" s="43">
        <f t="shared" si="5"/>
        <v>51.729399796541195</v>
      </c>
      <c r="P31" s="43">
        <f t="shared" si="6"/>
        <v>80.111902339776194</v>
      </c>
      <c r="Q31" s="43">
        <f t="shared" si="7"/>
        <v>182.25806451612902</v>
      </c>
      <c r="R31" s="44">
        <f t="shared" si="8"/>
        <v>106.63082437275986</v>
      </c>
      <c r="T31">
        <v>29</v>
      </c>
    </row>
    <row r="32" spans="1:20" ht="18" customHeight="1" x14ac:dyDescent="0.2">
      <c r="A32" s="17" t="s">
        <v>51</v>
      </c>
      <c r="B32" s="13">
        <v>5094</v>
      </c>
      <c r="C32" s="14">
        <f t="shared" si="9"/>
        <v>13965</v>
      </c>
      <c r="D32" s="14">
        <v>6681</v>
      </c>
      <c r="E32" s="14">
        <v>7284</v>
      </c>
      <c r="F32" s="13">
        <v>1483</v>
      </c>
      <c r="G32" s="39">
        <f t="shared" si="0"/>
        <v>10.6</v>
      </c>
      <c r="H32" s="13">
        <v>6595</v>
      </c>
      <c r="I32" s="39">
        <f t="shared" si="1"/>
        <v>47.2</v>
      </c>
      <c r="J32" s="13">
        <v>5887</v>
      </c>
      <c r="K32" s="39">
        <f t="shared" si="2"/>
        <v>42.2</v>
      </c>
      <c r="L32" s="13">
        <v>3501</v>
      </c>
      <c r="M32" s="39">
        <f t="shared" si="3"/>
        <v>25.1</v>
      </c>
      <c r="N32" s="54">
        <f t="shared" si="4"/>
        <v>22.486732373009858</v>
      </c>
      <c r="O32" s="55">
        <f t="shared" si="5"/>
        <v>89.264594389689151</v>
      </c>
      <c r="P32" s="55">
        <f t="shared" si="6"/>
        <v>111.75132676269901</v>
      </c>
      <c r="Q32" s="55">
        <f t="shared" si="7"/>
        <v>396.96561024949426</v>
      </c>
      <c r="R32" s="56">
        <f t="shared" si="8"/>
        <v>236.07552258934592</v>
      </c>
      <c r="T32">
        <v>0</v>
      </c>
    </row>
    <row r="33" spans="1:20" ht="18" customHeight="1" x14ac:dyDescent="0.2">
      <c r="A33" s="17" t="s">
        <v>52</v>
      </c>
      <c r="B33" s="13">
        <v>3511</v>
      </c>
      <c r="C33" s="14">
        <f>D33+E33</f>
        <v>9632</v>
      </c>
      <c r="D33" s="14">
        <v>4597</v>
      </c>
      <c r="E33" s="14">
        <v>5035</v>
      </c>
      <c r="F33" s="13">
        <v>1012</v>
      </c>
      <c r="G33" s="39">
        <f t="shared" si="0"/>
        <v>10.5</v>
      </c>
      <c r="H33" s="13">
        <v>4776</v>
      </c>
      <c r="I33" s="39">
        <f t="shared" si="1"/>
        <v>49.6</v>
      </c>
      <c r="J33" s="13">
        <v>3840</v>
      </c>
      <c r="K33" s="39">
        <f t="shared" si="2"/>
        <v>39.9</v>
      </c>
      <c r="L33" s="13">
        <v>2231</v>
      </c>
      <c r="M33" s="39">
        <f t="shared" si="3"/>
        <v>23.2</v>
      </c>
      <c r="N33" s="54">
        <f t="shared" si="4"/>
        <v>21.189279731993299</v>
      </c>
      <c r="O33" s="55">
        <f t="shared" si="5"/>
        <v>80.402010050251263</v>
      </c>
      <c r="P33" s="55">
        <f t="shared" si="6"/>
        <v>101.59128978224456</v>
      </c>
      <c r="Q33" s="55">
        <f t="shared" si="7"/>
        <v>379.4466403162055</v>
      </c>
      <c r="R33" s="56">
        <f t="shared" si="8"/>
        <v>220.45454545454547</v>
      </c>
      <c r="T33">
        <v>4</v>
      </c>
    </row>
    <row r="34" spans="1:20" ht="18" customHeight="1" x14ac:dyDescent="0.2">
      <c r="A34" s="18" t="s">
        <v>53</v>
      </c>
      <c r="B34" s="15">
        <v>3719</v>
      </c>
      <c r="C34" s="10">
        <f t="shared" si="9"/>
        <v>10013</v>
      </c>
      <c r="D34" s="10">
        <v>4740</v>
      </c>
      <c r="E34" s="10">
        <v>5273</v>
      </c>
      <c r="F34" s="15">
        <v>1134</v>
      </c>
      <c r="G34" s="40">
        <f t="shared" si="0"/>
        <v>11.4</v>
      </c>
      <c r="H34" s="15">
        <v>4613</v>
      </c>
      <c r="I34" s="40">
        <f t="shared" si="1"/>
        <v>46.2</v>
      </c>
      <c r="J34" s="15">
        <v>4243</v>
      </c>
      <c r="K34" s="40">
        <f t="shared" si="2"/>
        <v>42.5</v>
      </c>
      <c r="L34" s="15">
        <v>2457</v>
      </c>
      <c r="M34" s="40">
        <f t="shared" si="3"/>
        <v>24.6</v>
      </c>
      <c r="N34" s="42">
        <f t="shared" si="4"/>
        <v>24.582701062215477</v>
      </c>
      <c r="O34" s="43">
        <f t="shared" si="5"/>
        <v>91.97918924777801</v>
      </c>
      <c r="P34" s="43">
        <f t="shared" si="6"/>
        <v>116.56189030999349</v>
      </c>
      <c r="Q34" s="43">
        <f t="shared" si="7"/>
        <v>374.16225749559084</v>
      </c>
      <c r="R34" s="44">
        <f t="shared" si="8"/>
        <v>216.66666666666666</v>
      </c>
      <c r="T34">
        <v>23</v>
      </c>
    </row>
    <row r="35" spans="1:20" ht="18" customHeight="1" x14ac:dyDescent="0.2">
      <c r="A35" s="16" t="s">
        <v>54</v>
      </c>
      <c r="B35" s="6">
        <v>1607</v>
      </c>
      <c r="C35" s="7">
        <f t="shared" si="9"/>
        <v>3574</v>
      </c>
      <c r="D35" s="7">
        <v>1714</v>
      </c>
      <c r="E35" s="7">
        <v>1860</v>
      </c>
      <c r="F35" s="6">
        <v>238</v>
      </c>
      <c r="G35" s="36">
        <f>ROUND(F35/(F35+H35+J35)*100,1)</f>
        <v>6.7</v>
      </c>
      <c r="H35" s="6">
        <v>1328</v>
      </c>
      <c r="I35" s="36">
        <f t="shared" si="1"/>
        <v>37.200000000000003</v>
      </c>
      <c r="J35" s="6">
        <v>2006</v>
      </c>
      <c r="K35" s="36">
        <f t="shared" si="2"/>
        <v>56.2</v>
      </c>
      <c r="L35" s="6">
        <v>1252</v>
      </c>
      <c r="M35" s="36">
        <f t="shared" si="3"/>
        <v>35.1</v>
      </c>
      <c r="N35" s="45">
        <f t="shared" si="4"/>
        <v>17.921686746987952</v>
      </c>
      <c r="O35" s="46">
        <f t="shared" si="5"/>
        <v>151.05421686746988</v>
      </c>
      <c r="P35" s="46">
        <f t="shared" si="6"/>
        <v>168.97590361445782</v>
      </c>
      <c r="Q35" s="46">
        <f t="shared" si="7"/>
        <v>842.85714285714289</v>
      </c>
      <c r="R35" s="47">
        <f t="shared" si="8"/>
        <v>526.05042016806726</v>
      </c>
      <c r="T35">
        <v>2</v>
      </c>
    </row>
    <row r="36" spans="1:20" ht="18" customHeight="1" x14ac:dyDescent="0.2">
      <c r="A36" s="17" t="s">
        <v>55</v>
      </c>
      <c r="B36" s="13">
        <v>1100</v>
      </c>
      <c r="C36" s="14">
        <f t="shared" si="9"/>
        <v>2466</v>
      </c>
      <c r="D36" s="14">
        <v>1130</v>
      </c>
      <c r="E36" s="14">
        <v>1336</v>
      </c>
      <c r="F36" s="13">
        <v>145</v>
      </c>
      <c r="G36" s="39">
        <f t="shared" si="0"/>
        <v>5.9</v>
      </c>
      <c r="H36" s="13">
        <v>940</v>
      </c>
      <c r="I36" s="39">
        <f t="shared" si="1"/>
        <v>38.1</v>
      </c>
      <c r="J36" s="13">
        <v>1381</v>
      </c>
      <c r="K36" s="39">
        <f t="shared" si="2"/>
        <v>56</v>
      </c>
      <c r="L36" s="13">
        <v>869</v>
      </c>
      <c r="M36" s="39">
        <f t="shared" si="3"/>
        <v>35.200000000000003</v>
      </c>
      <c r="N36" s="54">
        <f t="shared" si="4"/>
        <v>15.425531914893616</v>
      </c>
      <c r="O36" s="55">
        <f t="shared" si="5"/>
        <v>146.91489361702128</v>
      </c>
      <c r="P36" s="55">
        <f t="shared" si="6"/>
        <v>162.34042553191489</v>
      </c>
      <c r="Q36" s="55">
        <f t="shared" si="7"/>
        <v>952.41379310344826</v>
      </c>
      <c r="R36" s="56">
        <f t="shared" si="8"/>
        <v>599.31034482758628</v>
      </c>
      <c r="T36">
        <v>0</v>
      </c>
    </row>
    <row r="37" spans="1:20" ht="18" customHeight="1" x14ac:dyDescent="0.2">
      <c r="A37" s="18" t="s">
        <v>56</v>
      </c>
      <c r="B37" s="9">
        <v>924</v>
      </c>
      <c r="C37" s="10">
        <f t="shared" si="9"/>
        <v>2329</v>
      </c>
      <c r="D37" s="10">
        <v>1079</v>
      </c>
      <c r="E37" s="10">
        <v>1250</v>
      </c>
      <c r="F37" s="9">
        <v>188</v>
      </c>
      <c r="G37" s="37">
        <f>ROUND(F37/(F37+H37+J37)*100,1)</f>
        <v>8.1</v>
      </c>
      <c r="H37" s="9">
        <v>923</v>
      </c>
      <c r="I37" s="37">
        <f>ROUND(H37/(F37+H37+J37)*100,1)</f>
        <v>39.6</v>
      </c>
      <c r="J37" s="9">
        <v>1218</v>
      </c>
      <c r="K37" s="37">
        <f>ROUND(J37/(F37+H37+J37)*100,1)</f>
        <v>52.3</v>
      </c>
      <c r="L37" s="9">
        <v>736</v>
      </c>
      <c r="M37" s="37">
        <f t="shared" si="3"/>
        <v>31.6</v>
      </c>
      <c r="N37" s="57">
        <f t="shared" si="4"/>
        <v>20.368364030335862</v>
      </c>
      <c r="O37" s="58">
        <f t="shared" si="5"/>
        <v>131.96099674972913</v>
      </c>
      <c r="P37" s="58">
        <f t="shared" si="6"/>
        <v>152.329360780065</v>
      </c>
      <c r="Q37" s="58">
        <f t="shared" si="7"/>
        <v>647.872340425532</v>
      </c>
      <c r="R37" s="59">
        <f t="shared" si="8"/>
        <v>391.48936170212767</v>
      </c>
      <c r="T37">
        <v>0</v>
      </c>
    </row>
    <row r="38" spans="1:20" ht="18" customHeight="1" x14ac:dyDescent="0.2">
      <c r="A38" s="30" t="s">
        <v>58</v>
      </c>
      <c r="B38" s="28"/>
      <c r="C38" s="29"/>
      <c r="D38" s="29"/>
      <c r="E38" s="29"/>
      <c r="F38" s="28"/>
      <c r="G38" s="28"/>
      <c r="H38" s="28"/>
      <c r="I38" s="28"/>
      <c r="J38" s="28"/>
      <c r="K38" s="28"/>
      <c r="L38" s="28"/>
      <c r="M38" s="28"/>
    </row>
    <row r="39" spans="1:20" x14ac:dyDescent="0.2">
      <c r="A39" s="27" t="s">
        <v>13</v>
      </c>
    </row>
    <row r="40" spans="1:20" x14ac:dyDescent="0.2">
      <c r="A40" s="26" t="s">
        <v>8</v>
      </c>
    </row>
    <row r="41" spans="1:20" x14ac:dyDescent="0.2">
      <c r="A41" s="27" t="s">
        <v>9</v>
      </c>
    </row>
    <row r="42" spans="1:20" x14ac:dyDescent="0.2">
      <c r="A42" s="27" t="s">
        <v>10</v>
      </c>
    </row>
    <row r="43" spans="1:20" x14ac:dyDescent="0.2">
      <c r="A43" s="27" t="s">
        <v>11</v>
      </c>
    </row>
    <row r="44" spans="1:20" x14ac:dyDescent="0.2">
      <c r="A44" s="27" t="s">
        <v>12</v>
      </c>
    </row>
  </sheetData>
  <mergeCells count="15">
    <mergeCell ref="N4:R4"/>
    <mergeCell ref="N5:N7"/>
    <mergeCell ref="O5:O7"/>
    <mergeCell ref="P5:P7"/>
    <mergeCell ref="R6:R7"/>
    <mergeCell ref="F5:G5"/>
    <mergeCell ref="H5:I5"/>
    <mergeCell ref="J5:M5"/>
    <mergeCell ref="F6:G6"/>
    <mergeCell ref="A4:A7"/>
    <mergeCell ref="B4:B7"/>
    <mergeCell ref="C4:E4"/>
    <mergeCell ref="F4:M4"/>
    <mergeCell ref="H6:I6"/>
    <mergeCell ref="L6:M6"/>
  </mergeCells>
  <phoneticPr fontId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市町村別</vt:lpstr>
      <vt:lpstr>市町村別!Print_Area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山本 航大</cp:lastModifiedBy>
  <cp:lastPrinted>2017-12-24T06:12:37Z</cp:lastPrinted>
  <dcterms:created xsi:type="dcterms:W3CDTF">2017-09-15T07:17:11Z</dcterms:created>
  <dcterms:modified xsi:type="dcterms:W3CDTF">2025-11-14T00:46:05Z</dcterms:modified>
</cp:coreProperties>
</file>