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2403078D-DA6C-454A-8766-91F7443A514D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二十世紀" sheetId="6854" r:id="rId1"/>
    <sheet name="新甘泉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新甘泉!$A$1:$U$55</definedName>
    <definedName name="_xlnm.Print_Area" localSheetId="0">二十世紀!$A$1:$AK$51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6" i="6855" l="1"/>
  <c r="AQ41" i="6854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U64" i="6856" l="1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25" i="6855"/>
  <c r="AK24" i="6855"/>
  <c r="AK20" i="6855"/>
  <c r="AK19" i="6855"/>
  <c r="AK15" i="6855"/>
  <c r="AK14" i="6855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W34" i="6854"/>
  <c r="AX34" i="6854"/>
  <c r="AY34" i="6854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A36" i="6855" s="1"/>
  <c r="AE34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N48" i="6855"/>
  <c r="AD36" i="6855" s="1"/>
  <c r="S48" i="6855"/>
  <c r="AI36" i="6855" s="1"/>
  <c r="AC29" i="6855"/>
  <c r="L47" i="6855"/>
  <c r="L51" i="6855" s="1"/>
  <c r="P48" i="6855"/>
  <c r="AF36" i="6855" s="1"/>
  <c r="O48" i="6855"/>
  <c r="AE36" i="6855" s="1"/>
  <c r="AA29" i="6855"/>
  <c r="M48" i="6855"/>
  <c r="Z29" i="6855"/>
  <c r="R48" i="6855"/>
  <c r="AH36" i="6855" s="1"/>
  <c r="AG33" i="6855"/>
  <c r="AJ33" i="6855"/>
  <c r="AG36" i="6855"/>
  <c r="AD30" i="6855"/>
  <c r="AH30" i="6855"/>
  <c r="N49" i="6855"/>
  <c r="AD37" i="6855" s="1"/>
  <c r="R49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AG39" i="6854"/>
  <c r="AG40" i="6854"/>
  <c r="L37" i="6854"/>
  <c r="AR40" i="6854" s="1"/>
  <c r="M37" i="6854"/>
  <c r="AS40" i="6854" s="1"/>
  <c r="AH39" i="6854"/>
  <c r="Y36" i="6854"/>
  <c r="AU38" i="6854"/>
  <c r="AR37" i="6854"/>
  <c r="AO37" i="6854"/>
  <c r="AF37" i="6854"/>
  <c r="Q37" i="6854" s="1"/>
  <c r="AW40" i="6854" s="1"/>
  <c r="AS37" i="6854"/>
  <c r="AW37" i="6854"/>
  <c r="AD36" i="6854"/>
  <c r="AB36" i="6854"/>
  <c r="M36" i="6854" s="1"/>
  <c r="S37" i="6854"/>
  <c r="AP38" i="6854"/>
  <c r="AI40" i="6854"/>
  <c r="AI39" i="6854"/>
  <c r="S51" i="6855" l="1"/>
  <c r="AK37" i="6855"/>
  <c r="AK36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B36" i="6855"/>
  <c r="AC36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AE39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<sst xmlns="http://schemas.openxmlformats.org/spreadsheetml/2006/main" count="686" uniqueCount="173">
  <si>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</si>
  <si>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</si>
  <si>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</si>
  <si>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</si>
  <si>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</si>
  <si>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</si>
  <si>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</si>
  <si>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</si>
  <si>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</si>
  <si>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</si>
  <si>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</si>
  <si>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</si>
  <si>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</si>
  <si>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</si>
  <si>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</si>
  <si>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</si>
  <si>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</si>
  <si>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</si>
  <si>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</si>
  <si>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</si>
  <si>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</si>
  <si>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</si>
  <si>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</si>
  <si>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</si>
  <si>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</si>
  <si>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</si>
  <si>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</si>
  <si>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</si>
  <si>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</si>
  <si>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</si>
  <si>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</si>
  <si>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</si>
  <si>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</si>
  <si>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</si>
  <si>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</si>
  <si>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</si>
  <si>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</si>
  <si>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</si>
  <si>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</si>
  <si>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</si>
  <si>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</si>
  <si>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</si>
  <si>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</si>
  <si>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</si>
  <si>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</si>
  <si>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</si>
  <si>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</si>
  <si>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</si>
  <si>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</si>
  <si>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</si>
  <si>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</si>
  <si>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</si>
  <si>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</si>
  <si>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</si>
  <si>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</si>
  <si>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</si>
  <si>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</si>
  <si>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</si>
  <si>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</si>
  <si>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</si>
  <si>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</si>
  <si>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</si>
  <si>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</si>
  <si>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</si>
  <si>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</si>
  <si>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</si>
  <si>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</si>
  <si>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</si>
  <si>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</si>
  <si>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</si>
  <si>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</si>
  <si>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</si>
  <si>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</si>
  <si>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</si>
  <si>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</si>
  <si>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</si>
  <si>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</si>
  <si>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</si>
  <si>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</si>
  <si>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</si>
  <si>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</si>
  <si>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</si>
  <si>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</si>
  <si>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</si>
  <si>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</si>
  <si>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</si>
  <si>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</si>
  <si>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</si>
  <si>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</si>
  <si>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</si>
  <si>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</si>
  <si>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</si>
  <si>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</si>
  <si>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</si>
  <si>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</si>
  <si>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</si>
  <si>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</si>
  <si>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</si>
  <si>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</si>
  <si>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</si>
  <si>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</si>
  <si>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</si>
  <si>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</si>
  <si>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</si>
  <si>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</si>
  <si>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</si>
  <si>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</si>
  <si>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</si>
  <si>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</si>
  <si>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</si>
  <si>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</si>
  <si>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</si>
  <si>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</si>
  <si>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</si>
  <si>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</si>
  <si>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</si>
  <si>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</si>
  <si>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</si>
  <si>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</si>
  <si>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</si>
  <si>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</si>
  <si>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</si>
  <si>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</si>
  <si>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</si>
  <si>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</si>
  <si>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</si>
  <si>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</si>
  <si>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</si>
  <si>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</si>
  <si>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</si>
  <si>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</si>
  <si>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</si>
  <si>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</si>
  <si>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</si>
  <si>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</si>
  <si>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</si>
  <si>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</si>
  <si>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</si>
  <si>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</si>
  <si>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</si>
  <si>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</si>
  <si>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</si>
  <si>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</si>
  <si>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</si>
  <si>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</si>
  <si>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</si>
  <si>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</si>
  <si>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</si>
  <si>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</si>
  <si>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</si>
  <si>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</si>
  <si>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</si>
  <si>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</si>
  <si>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</si>
  <si>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</si>
  <si>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</si>
  <si>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</si>
  <si>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</si>
  <si>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</si>
  <si>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</si>
  <si>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</si>
  <si>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</si>
  <si>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</si>
  <si>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</si>
  <si>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</si>
  <si>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</si>
  <si>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</si>
  <si>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</si>
  <si>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1日早い</t>
    <rPh sb="1" eb="2">
      <t>ニチ</t>
    </rPh>
    <rPh sb="2" eb="3">
      <t>ハヤ</t>
    </rPh>
    <phoneticPr fontId="10"/>
  </si>
  <si>
    <t>4日遅れ</t>
    <rPh sb="1" eb="2">
      <t>カ</t>
    </rPh>
    <rPh sb="2" eb="3">
      <t>オク</t>
    </rPh>
    <phoneticPr fontId="10"/>
  </si>
  <si>
    <t>3日遅れ</t>
    <rPh sb="1" eb="2">
      <t>ニチ</t>
    </rPh>
    <rPh sb="2" eb="3">
      <t>オク</t>
    </rPh>
    <phoneticPr fontId="10"/>
  </si>
  <si>
    <t>7日遅れ</t>
    <rPh sb="1" eb="2">
      <t>カ</t>
    </rPh>
    <rPh sb="2" eb="3">
      <t>オク</t>
    </rPh>
    <phoneticPr fontId="10"/>
  </si>
  <si>
    <t>6日早い</t>
    <rPh sb="1" eb="2">
      <t>ニチ</t>
    </rPh>
    <rPh sb="2" eb="3">
      <t>ハヤ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</si>
</sst>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5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1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tabSelected="1" view="pageBreakPreview" topLeftCell="A22" zoomScale="85" zoomScaleNormal="85" zoomScaleSheetLayoutView="85" workbookViewId="0">
      <selection activeCell="AE36" sqref="AE36:AK36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3</v>
      </c>
      <c r="E3" s="175" t="s">
        <v>4</v>
      </c>
      <c r="F3" s="175" t="s">
        <v>5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>
        <v>43.1</v>
      </c>
      <c r="AU4" s="67"/>
      <c r="AV4" s="67"/>
      <c r="AW4" s="67"/>
      <c r="AX4" s="67"/>
      <c r="AY4" s="67"/>
      <c r="AZ4" s="67"/>
      <c r="BA4" s="67"/>
      <c r="BB4" s="233">
        <v>45759</v>
      </c>
    </row>
    <row r="5" spans="2:54" ht="17.100000000000001" customHeight="1">
      <c r="B5" s="8"/>
      <c r="C5" s="112" t="s">
        <v>16</v>
      </c>
      <c r="D5" s="67">
        <v>33.200000000000003</v>
      </c>
      <c r="E5" s="67">
        <v>36.5</v>
      </c>
      <c r="F5" s="67">
        <v>43.1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34.700000000000003</v>
      </c>
      <c r="E6" s="67">
        <v>39.200000000000003</v>
      </c>
      <c r="F6" s="67">
        <v>45.6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36</v>
      </c>
      <c r="E7" s="184">
        <v>40.6</v>
      </c>
      <c r="F7" s="184">
        <v>47.6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95</v>
      </c>
      <c r="AU7" s="156">
        <f t="shared" si="0"/>
        <v>0</v>
      </c>
      <c r="AV7" s="156">
        <f t="shared" si="0"/>
        <v>0</v>
      </c>
      <c r="AW7" s="156">
        <f t="shared" si="0"/>
        <v>0</v>
      </c>
      <c r="AX7" s="156">
        <f t="shared" si="0"/>
        <v>0</v>
      </c>
      <c r="AY7" s="156">
        <f t="shared" si="0"/>
        <v>0</v>
      </c>
      <c r="AZ7" s="156">
        <f t="shared" si="0"/>
        <v>0</v>
      </c>
      <c r="BA7" s="156">
        <f t="shared" si="0"/>
        <v>0</v>
      </c>
      <c r="BB7" s="234"/>
    </row>
    <row r="8" spans="2:54" ht="17.100000000000001" customHeight="1">
      <c r="B8" s="8"/>
      <c r="C8" s="10" t="s">
        <v>21</v>
      </c>
      <c r="D8" s="156">
        <v>96</v>
      </c>
      <c r="E8" s="156">
        <v>93</v>
      </c>
      <c r="F8" s="156">
        <v>95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91</v>
      </c>
      <c r="AU8" s="65">
        <f t="shared" si="1"/>
        <v>0</v>
      </c>
      <c r="AV8" s="65">
        <f t="shared" si="1"/>
        <v>0</v>
      </c>
      <c r="AW8" s="65">
        <f t="shared" si="1"/>
        <v>0</v>
      </c>
      <c r="AX8" s="65">
        <f t="shared" si="1"/>
        <v>0</v>
      </c>
      <c r="AY8" s="65">
        <f t="shared" si="1"/>
        <v>0</v>
      </c>
      <c r="AZ8" s="65">
        <f t="shared" si="1"/>
        <v>0</v>
      </c>
      <c r="BA8" s="65">
        <f t="shared" si="1"/>
        <v>0</v>
      </c>
      <c r="BB8" s="235"/>
    </row>
    <row r="9" spans="2:54" ht="16.5" customHeight="1">
      <c r="B9" s="12"/>
      <c r="C9" s="13" t="s">
        <v>22</v>
      </c>
      <c r="D9" s="65">
        <v>92</v>
      </c>
      <c r="E9" s="65">
        <v>90</v>
      </c>
      <c r="F9" s="65">
        <v>91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>
        <v>44.2</v>
      </c>
      <c r="AU9" s="91"/>
      <c r="AV9" s="91"/>
      <c r="AW9" s="91"/>
      <c r="AX9" s="91"/>
      <c r="AY9" s="91"/>
      <c r="AZ9" s="91"/>
      <c r="BA9" s="91"/>
      <c r="BB9" s="221">
        <v>45766</v>
      </c>
    </row>
    <row r="10" spans="2:54" ht="17.100000000000001" customHeight="1">
      <c r="B10" s="8"/>
      <c r="C10" s="112" t="s">
        <v>16</v>
      </c>
      <c r="D10" s="91">
        <v>35.799999999999997</v>
      </c>
      <c r="E10" s="91">
        <v>39.6</v>
      </c>
      <c r="F10" s="91">
        <v>44.2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37.4</v>
      </c>
      <c r="E11" s="182">
        <v>41.7</v>
      </c>
      <c r="F11" s="182">
        <v>48.7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36</v>
      </c>
      <c r="E12" s="184">
        <v>40.299999999999997</v>
      </c>
      <c r="F12" s="184">
        <v>46.7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91</v>
      </c>
      <c r="AU12" s="155">
        <f t="shared" si="2"/>
        <v>0</v>
      </c>
      <c r="AV12" s="155">
        <f t="shared" si="2"/>
        <v>0</v>
      </c>
      <c r="AW12" s="155">
        <f t="shared" si="2"/>
        <v>0</v>
      </c>
      <c r="AX12" s="155">
        <f t="shared" si="2"/>
        <v>0</v>
      </c>
      <c r="AY12" s="155">
        <f t="shared" si="2"/>
        <v>0</v>
      </c>
      <c r="AZ12" s="155">
        <f t="shared" si="2"/>
        <v>0</v>
      </c>
      <c r="BA12" s="155">
        <f t="shared" si="2"/>
        <v>0</v>
      </c>
      <c r="BB12" s="234"/>
    </row>
    <row r="13" spans="2:54" ht="17.100000000000001" customHeight="1">
      <c r="B13" s="8"/>
      <c r="C13" s="90" t="s">
        <v>21</v>
      </c>
      <c r="D13" s="155">
        <v>96</v>
      </c>
      <c r="E13" s="155">
        <v>95</v>
      </c>
      <c r="F13" s="155">
        <v>91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95</v>
      </c>
      <c r="AU13" s="63">
        <f t="shared" si="3"/>
        <v>0</v>
      </c>
      <c r="AV13" s="63">
        <f t="shared" si="3"/>
        <v>0</v>
      </c>
      <c r="AW13" s="63">
        <f t="shared" si="3"/>
        <v>0</v>
      </c>
      <c r="AX13" s="63">
        <f t="shared" si="3"/>
        <v>0</v>
      </c>
      <c r="AY13" s="63">
        <f t="shared" si="3"/>
        <v>0</v>
      </c>
      <c r="AZ13" s="63">
        <f t="shared" si="3"/>
        <v>0</v>
      </c>
      <c r="BA13" s="63">
        <f t="shared" si="3"/>
        <v>0</v>
      </c>
      <c r="BB13" s="235"/>
    </row>
    <row r="14" spans="2:54" ht="17.100000000000001" customHeight="1">
      <c r="B14" s="12"/>
      <c r="C14" s="13" t="s">
        <v>22</v>
      </c>
      <c r="D14" s="63">
        <v>99</v>
      </c>
      <c r="E14" s="63">
        <v>98</v>
      </c>
      <c r="F14" s="63">
        <v>95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>
        <v>50.7</v>
      </c>
      <c r="AU14" s="91"/>
      <c r="AV14" s="91"/>
      <c r="AW14" s="91"/>
      <c r="AX14" s="91"/>
      <c r="AY14" s="91"/>
      <c r="AZ14" s="91"/>
      <c r="BA14" s="91"/>
      <c r="BB14" s="221">
        <v>45756</v>
      </c>
    </row>
    <row r="15" spans="2:54" ht="17.100000000000001" customHeight="1">
      <c r="B15" s="8"/>
      <c r="C15" s="112" t="s">
        <v>16</v>
      </c>
      <c r="D15" s="91">
        <v>39.4</v>
      </c>
      <c r="E15" s="91">
        <v>43.6</v>
      </c>
      <c r="F15" s="91">
        <v>50.7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39.700000000000003</v>
      </c>
      <c r="E16" s="182">
        <v>44.8</v>
      </c>
      <c r="F16" s="182">
        <v>52.6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39.4</v>
      </c>
      <c r="E17" s="184">
        <v>45</v>
      </c>
      <c r="F17" s="184">
        <v>53.2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96</v>
      </c>
      <c r="AU17" s="155">
        <f t="shared" si="4"/>
        <v>0</v>
      </c>
      <c r="AV17" s="155">
        <f t="shared" si="4"/>
        <v>0</v>
      </c>
      <c r="AW17" s="155">
        <f t="shared" si="4"/>
        <v>0</v>
      </c>
      <c r="AX17" s="155">
        <f t="shared" si="4"/>
        <v>0</v>
      </c>
      <c r="AY17" s="155">
        <f t="shared" si="4"/>
        <v>0</v>
      </c>
      <c r="AZ17" s="155">
        <f t="shared" si="4"/>
        <v>0</v>
      </c>
      <c r="BA17" s="155">
        <f t="shared" si="4"/>
        <v>0</v>
      </c>
      <c r="BB17" s="234"/>
    </row>
    <row r="18" spans="2:54" ht="17.100000000000001" customHeight="1">
      <c r="B18" s="8"/>
      <c r="C18" s="10" t="s">
        <v>21</v>
      </c>
      <c r="D18" s="155">
        <v>99</v>
      </c>
      <c r="E18" s="155">
        <v>97</v>
      </c>
      <c r="F18" s="155">
        <v>96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95</v>
      </c>
      <c r="AU18" s="63">
        <f t="shared" si="5"/>
        <v>0</v>
      </c>
      <c r="AV18" s="63">
        <f t="shared" si="5"/>
        <v>0</v>
      </c>
      <c r="AW18" s="63">
        <f t="shared" si="5"/>
        <v>0</v>
      </c>
      <c r="AX18" s="63">
        <f t="shared" si="5"/>
        <v>0</v>
      </c>
      <c r="AY18" s="63">
        <f t="shared" si="5"/>
        <v>0</v>
      </c>
      <c r="AZ18" s="63">
        <f t="shared" si="5"/>
        <v>0</v>
      </c>
      <c r="BA18" s="63">
        <f t="shared" si="5"/>
        <v>0</v>
      </c>
      <c r="BB18" s="235"/>
    </row>
    <row r="19" spans="2:54" ht="17.100000000000001" customHeight="1">
      <c r="B19" s="12"/>
      <c r="C19" s="13" t="s">
        <v>22</v>
      </c>
      <c r="D19" s="63">
        <v>100</v>
      </c>
      <c r="E19" s="63">
        <v>97</v>
      </c>
      <c r="F19" s="63">
        <v>95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>
        <v>46.8</v>
      </c>
      <c r="AU19" s="91"/>
      <c r="AV19" s="91"/>
      <c r="AW19" s="91"/>
      <c r="AX19" s="91"/>
      <c r="AY19" s="91"/>
      <c r="AZ19" s="91"/>
      <c r="BA19" s="91"/>
      <c r="BB19" s="221">
        <v>45763</v>
      </c>
    </row>
    <row r="20" spans="2:54" ht="17.100000000000001" customHeight="1">
      <c r="B20" s="8"/>
      <c r="C20" s="112" t="s">
        <v>16</v>
      </c>
      <c r="D20" s="91">
        <v>37.299999999999997</v>
      </c>
      <c r="E20" s="91">
        <v>40.6</v>
      </c>
      <c r="F20" s="91">
        <v>46.8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36.700000000000003</v>
      </c>
      <c r="E21" s="182">
        <v>40.9</v>
      </c>
      <c r="F21" s="182">
        <v>48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36.700000000000003</v>
      </c>
      <c r="E22" s="184">
        <v>41</v>
      </c>
      <c r="F22" s="184">
        <v>47.9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98</v>
      </c>
      <c r="AU22" s="155">
        <f t="shared" si="6"/>
        <v>0</v>
      </c>
      <c r="AV22" s="155">
        <f t="shared" si="6"/>
        <v>0</v>
      </c>
      <c r="AW22" s="155">
        <f t="shared" si="6"/>
        <v>0</v>
      </c>
      <c r="AX22" s="155">
        <f t="shared" si="6"/>
        <v>0</v>
      </c>
      <c r="AY22" s="155">
        <f t="shared" si="6"/>
        <v>0</v>
      </c>
      <c r="AZ22" s="155">
        <f t="shared" si="6"/>
        <v>0</v>
      </c>
      <c r="BA22" s="155">
        <f t="shared" si="6"/>
        <v>0</v>
      </c>
      <c r="BB22" s="236"/>
    </row>
    <row r="23" spans="2:54" ht="17.100000000000001" customHeight="1">
      <c r="B23" s="8"/>
      <c r="C23" s="10" t="s">
        <v>21</v>
      </c>
      <c r="D23" s="155">
        <v>102</v>
      </c>
      <c r="E23" s="155">
        <v>99</v>
      </c>
      <c r="F23" s="155">
        <v>98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98</v>
      </c>
      <c r="AU23" s="65">
        <f t="shared" si="7"/>
        <v>0</v>
      </c>
      <c r="AV23" s="65">
        <f t="shared" si="7"/>
        <v>0</v>
      </c>
      <c r="AW23" s="65">
        <f t="shared" si="7"/>
        <v>0</v>
      </c>
      <c r="AX23" s="65">
        <f t="shared" si="7"/>
        <v>0</v>
      </c>
      <c r="AY23" s="65">
        <f t="shared" si="7"/>
        <v>0</v>
      </c>
      <c r="AZ23" s="65">
        <f t="shared" si="7"/>
        <v>0</v>
      </c>
      <c r="BA23" s="65">
        <f t="shared" si="7"/>
        <v>0</v>
      </c>
      <c r="BB23" s="235"/>
    </row>
    <row r="24" spans="2:54" ht="17.100000000000001" customHeight="1">
      <c r="B24" s="77"/>
      <c r="C24" s="13" t="s">
        <v>22</v>
      </c>
      <c r="D24" s="65">
        <v>102</v>
      </c>
      <c r="E24" s="65">
        <v>99</v>
      </c>
      <c r="F24" s="65">
        <v>98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39.299999999999997</v>
      </c>
      <c r="AT24" s="91">
        <v>45.5</v>
      </c>
      <c r="AU24" s="91"/>
      <c r="AV24" s="91"/>
      <c r="AW24" s="91"/>
      <c r="AX24" s="91"/>
      <c r="AY24" s="91"/>
      <c r="AZ24" s="91"/>
      <c r="BA24" s="91"/>
      <c r="BB24" s="233">
        <v>45759</v>
      </c>
    </row>
    <row r="25" spans="2:54" ht="17.100000000000001" customHeight="1">
      <c r="B25" s="8"/>
      <c r="C25" s="112" t="s">
        <v>16</v>
      </c>
      <c r="D25" s="91">
        <v>35.299999999999997</v>
      </c>
      <c r="E25" s="91">
        <v>39.299999999999997</v>
      </c>
      <c r="F25" s="91">
        <v>45.5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36.700000000000003</v>
      </c>
      <c r="E26" s="182">
        <v>41.3</v>
      </c>
      <c r="F26" s="182">
        <v>47.8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35.200000000000003</v>
      </c>
      <c r="E27" s="184">
        <v>39.799999999999997</v>
      </c>
      <c r="F27" s="184">
        <v>46.8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95</v>
      </c>
      <c r="AT27" s="155">
        <f t="shared" si="8"/>
        <v>95</v>
      </c>
      <c r="AU27" s="155">
        <f t="shared" si="8"/>
        <v>0</v>
      </c>
      <c r="AV27" s="155">
        <f t="shared" si="8"/>
        <v>0</v>
      </c>
      <c r="AW27" s="155">
        <f t="shared" si="8"/>
        <v>0</v>
      </c>
      <c r="AX27" s="155">
        <f t="shared" si="8"/>
        <v>0</v>
      </c>
      <c r="AY27" s="155">
        <f t="shared" si="8"/>
        <v>0</v>
      </c>
      <c r="AZ27" s="155">
        <f t="shared" si="8"/>
        <v>0</v>
      </c>
      <c r="BA27" s="155">
        <f t="shared" si="8"/>
        <v>0</v>
      </c>
      <c r="BB27" s="234"/>
    </row>
    <row r="28" spans="2:54" ht="17.100000000000001" customHeight="1">
      <c r="B28" s="8"/>
      <c r="C28" s="10" t="s">
        <v>21</v>
      </c>
      <c r="D28" s="155">
        <v>96</v>
      </c>
      <c r="E28" s="155">
        <v>95</v>
      </c>
      <c r="F28" s="155">
        <v>95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99</v>
      </c>
      <c r="AT28" s="63">
        <f t="shared" si="9"/>
        <v>97</v>
      </c>
      <c r="AU28" s="63">
        <f t="shared" si="9"/>
        <v>0</v>
      </c>
      <c r="AV28" s="63">
        <f t="shared" si="9"/>
        <v>0</v>
      </c>
      <c r="AW28" s="63">
        <f t="shared" si="9"/>
        <v>0</v>
      </c>
      <c r="AX28" s="63">
        <f t="shared" si="9"/>
        <v>0</v>
      </c>
      <c r="AY28" s="63">
        <f t="shared" si="9"/>
        <v>0</v>
      </c>
      <c r="AZ28" s="63">
        <f t="shared" si="9"/>
        <v>0</v>
      </c>
      <c r="BA28" s="63">
        <f t="shared" si="9"/>
        <v>0</v>
      </c>
      <c r="BB28" s="238"/>
    </row>
    <row r="29" spans="2:54" ht="17.100000000000001" customHeight="1">
      <c r="B29" s="12"/>
      <c r="C29" s="13" t="s">
        <v>22</v>
      </c>
      <c r="D29" s="63">
        <v>100</v>
      </c>
      <c r="E29" s="63">
        <v>99</v>
      </c>
      <c r="F29" s="63">
        <v>97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>
        <v>46.7</v>
      </c>
      <c r="AU29" s="91"/>
      <c r="AV29" s="91"/>
      <c r="AW29" s="91"/>
      <c r="AX29" s="91"/>
      <c r="AY29" s="91"/>
      <c r="AZ29" s="91"/>
      <c r="BA29" s="91"/>
      <c r="BB29" s="239">
        <v>45759</v>
      </c>
    </row>
    <row r="30" spans="2:54" ht="17.100000000000001" customHeight="1">
      <c r="B30" s="8"/>
      <c r="C30" s="112" t="s">
        <v>16</v>
      </c>
      <c r="D30" s="91">
        <v>37</v>
      </c>
      <c r="E30" s="91">
        <v>40.799999999999997</v>
      </c>
      <c r="F30" s="91">
        <v>46.7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34.9</v>
      </c>
      <c r="E31" s="182">
        <v>39.299999999999997</v>
      </c>
      <c r="F31" s="182">
        <v>45.5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35.1</v>
      </c>
      <c r="E32" s="184">
        <v>39.1</v>
      </c>
      <c r="F32" s="184">
        <v>45.5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103</v>
      </c>
      <c r="AU32" s="64">
        <f t="shared" si="10"/>
        <v>0</v>
      </c>
      <c r="AV32" s="64">
        <f t="shared" si="10"/>
        <v>0</v>
      </c>
      <c r="AW32" s="64">
        <f t="shared" si="10"/>
        <v>0</v>
      </c>
      <c r="AX32" s="64">
        <f t="shared" si="10"/>
        <v>0</v>
      </c>
      <c r="AY32" s="64">
        <f t="shared" si="10"/>
        <v>0</v>
      </c>
      <c r="AZ32" s="64">
        <f t="shared" si="10"/>
        <v>0</v>
      </c>
      <c r="BA32" s="64">
        <f t="shared" si="10"/>
        <v>0</v>
      </c>
      <c r="BB32" s="234"/>
    </row>
    <row r="33" spans="2:55" ht="17.100000000000001" customHeight="1">
      <c r="B33" s="8"/>
      <c r="C33" s="10" t="s">
        <v>21</v>
      </c>
      <c r="D33" s="64">
        <v>106</v>
      </c>
      <c r="E33" s="64">
        <v>104</v>
      </c>
      <c r="F33" s="64">
        <v>103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103</v>
      </c>
      <c r="AU33" s="65">
        <f t="shared" si="11"/>
        <v>0</v>
      </c>
      <c r="AV33" s="65">
        <f t="shared" si="11"/>
        <v>0</v>
      </c>
      <c r="AW33" s="65">
        <f t="shared" si="11"/>
        <v>0</v>
      </c>
      <c r="AX33" s="65">
        <f t="shared" si="11"/>
        <v>0</v>
      </c>
      <c r="AY33" s="65">
        <f t="shared" si="11"/>
        <v>0</v>
      </c>
      <c r="AZ33" s="65">
        <f t="shared" si="11"/>
        <v>0</v>
      </c>
      <c r="BA33" s="65">
        <f t="shared" si="11"/>
        <v>0</v>
      </c>
      <c r="BB33" s="238"/>
    </row>
    <row r="34" spans="2:55" ht="17.100000000000001" customHeight="1">
      <c r="B34" s="12"/>
      <c r="C34" s="13" t="s">
        <v>22</v>
      </c>
      <c r="D34" s="65">
        <v>105</v>
      </c>
      <c r="E34" s="65">
        <v>104</v>
      </c>
      <c r="F34" s="65">
        <v>103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40.1</v>
      </c>
      <c r="AT34" s="57">
        <f t="shared" si="12"/>
        <v>46.2</v>
      </c>
      <c r="AU34" s="57" t="str">
        <f t="shared" si="12"/>
        <v/>
      </c>
      <c r="AV34" s="57" t="str">
        <f t="shared" si="12"/>
        <v/>
      </c>
      <c r="AW34" s="57" t="str">
        <f t="shared" si="12"/>
        <v/>
      </c>
      <c r="AX34" s="57" t="str">
        <f t="shared" si="12"/>
        <v/>
      </c>
      <c r="AY34" s="57" t="str">
        <f t="shared" si="12"/>
        <v/>
      </c>
      <c r="AZ34" s="57" t="str">
        <f t="shared" si="12"/>
        <v/>
      </c>
      <c r="BA34" s="57" t="str">
        <f t="shared" si="12"/>
        <v/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36.299999999999997</v>
      </c>
      <c r="E35" s="57">
        <v>40.1</v>
      </c>
      <c r="F35" s="57">
        <v>46.2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36.700000000000003</v>
      </c>
      <c r="E36" s="57">
        <v>41.2</v>
      </c>
      <c r="F36" s="57">
        <v>48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3.8000000000000043</v>
      </c>
      <c r="N36" s="78">
        <f t="shared" si="14"/>
        <v>6.1000000000000014</v>
      </c>
      <c r="O36" s="78"/>
      <c r="P36" s="78"/>
      <c r="Q36" s="78"/>
      <c r="R36" s="78"/>
      <c r="S36" s="78"/>
      <c r="T36" s="78"/>
      <c r="U36" s="78"/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40.1</v>
      </c>
      <c r="AD36" s="78">
        <f t="shared" si="16"/>
        <v>46.2</v>
      </c>
      <c r="AE36" s="78"/>
      <c r="AF36" s="78"/>
      <c r="AG36" s="78"/>
      <c r="AH36" s="78"/>
      <c r="AI36" s="78"/>
      <c r="AJ36" s="78"/>
      <c r="AK36" s="78"/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36.4</v>
      </c>
      <c r="E37" s="58">
        <v>41</v>
      </c>
      <c r="F37" s="58">
        <v>48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97</v>
      </c>
      <c r="AT37" s="156">
        <f t="shared" si="18"/>
        <v>96</v>
      </c>
      <c r="AU37" s="156" t="str">
        <f t="shared" si="18"/>
        <v/>
      </c>
      <c r="AV37" s="156" t="str">
        <f t="shared" si="18"/>
        <v/>
      </c>
      <c r="AW37" s="156" t="str">
        <f t="shared" si="18"/>
        <v/>
      </c>
      <c r="AX37" s="156" t="str">
        <f t="shared" si="18"/>
        <v/>
      </c>
      <c r="AY37" s="156" t="str">
        <f t="shared" si="18"/>
        <v/>
      </c>
      <c r="AZ37" s="156" t="str">
        <f t="shared" si="18"/>
        <v/>
      </c>
      <c r="BA37" s="156" t="str">
        <f t="shared" si="18"/>
        <v/>
      </c>
      <c r="BB37" s="10"/>
    </row>
    <row r="38" spans="2:55" ht="17.100000000000001" customHeight="1">
      <c r="B38" s="8"/>
      <c r="C38" s="59" t="s">
        <v>21</v>
      </c>
      <c r="D38" s="156">
        <v>99</v>
      </c>
      <c r="E38" s="156">
        <v>97</v>
      </c>
      <c r="F38" s="156">
        <v>96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98</v>
      </c>
      <c r="AT38" s="65">
        <f t="shared" si="19"/>
        <v>96</v>
      </c>
      <c r="AU38" s="65" t="str">
        <f t="shared" si="19"/>
        <v/>
      </c>
      <c r="AV38" s="65" t="str">
        <f t="shared" si="19"/>
        <v/>
      </c>
      <c r="AW38" s="65" t="str">
        <f t="shared" si="19"/>
        <v/>
      </c>
      <c r="AX38" s="65" t="str">
        <f t="shared" si="19"/>
        <v/>
      </c>
      <c r="AY38" s="65" t="str">
        <f t="shared" si="19"/>
        <v/>
      </c>
      <c r="AZ38" s="65" t="str">
        <f t="shared" si="19"/>
        <v/>
      </c>
      <c r="BA38" s="65" t="str">
        <f t="shared" si="19"/>
        <v/>
      </c>
      <c r="BB38" s="77"/>
    </row>
    <row r="39" spans="2:55" ht="17.100000000000001" customHeight="1">
      <c r="B39" s="12"/>
      <c r="C39" s="60" t="s">
        <v>22</v>
      </c>
      <c r="D39" s="65">
        <v>100</v>
      </c>
      <c r="E39" s="65">
        <v>98</v>
      </c>
      <c r="F39" s="65">
        <v>96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84.444444444444542</v>
      </c>
      <c r="N39" s="81">
        <f>N36/N37*100</f>
        <v>89.705882352941231</v>
      </c>
      <c r="O39" s="81">
        <f t="shared" si="20"/>
        <v>0</v>
      </c>
      <c r="P39" s="81">
        <f t="shared" si="20"/>
        <v>0</v>
      </c>
      <c r="Q39" s="81">
        <f t="shared" si="20"/>
        <v>0</v>
      </c>
      <c r="R39" s="81">
        <f t="shared" si="20"/>
        <v>0</v>
      </c>
      <c r="S39" s="81">
        <f t="shared" si="20"/>
        <v>0</v>
      </c>
      <c r="T39" s="81">
        <f>T36/T37*100</f>
        <v>0</v>
      </c>
      <c r="U39" s="81">
        <f t="shared" si="20"/>
        <v>0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97.330097087378647</v>
      </c>
      <c r="AD39" s="81">
        <f t="shared" si="21"/>
        <v>96.25</v>
      </c>
      <c r="AE39" s="81">
        <f t="shared" si="21"/>
        <v>0</v>
      </c>
      <c r="AF39" s="81">
        <f t="shared" si="21"/>
        <v>0</v>
      </c>
      <c r="AG39" s="81">
        <f t="shared" si="21"/>
        <v>0</v>
      </c>
      <c r="AH39" s="81">
        <f t="shared" si="21"/>
        <v>0</v>
      </c>
      <c r="AI39" s="81">
        <f t="shared" si="21"/>
        <v>0</v>
      </c>
      <c r="AJ39" s="81">
        <f t="shared" si="21"/>
        <v>0</v>
      </c>
      <c r="AK39" s="81">
        <f t="shared" si="21"/>
        <v>0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82.608695652173978</v>
      </c>
      <c r="N40" s="81">
        <f>N36/N38*100</f>
        <v>87.142857142857167</v>
      </c>
      <c r="O40" s="81">
        <f t="shared" si="22"/>
        <v>0</v>
      </c>
      <c r="P40" s="81">
        <f t="shared" si="22"/>
        <v>0</v>
      </c>
      <c r="Q40" s="81">
        <f t="shared" si="22"/>
        <v>0</v>
      </c>
      <c r="R40" s="81">
        <f t="shared" si="22"/>
        <v>0</v>
      </c>
      <c r="S40" s="81">
        <f t="shared" si="22"/>
        <v>0</v>
      </c>
      <c r="T40" s="81">
        <f>T36/T38*100</f>
        <v>0</v>
      </c>
      <c r="U40" s="81">
        <f t="shared" si="22"/>
        <v>0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97.804878048780481</v>
      </c>
      <c r="AD40" s="81">
        <f t="shared" si="23"/>
        <v>96.25</v>
      </c>
      <c r="AE40" s="81">
        <f t="shared" si="23"/>
        <v>0</v>
      </c>
      <c r="AF40" s="81">
        <f t="shared" si="23"/>
        <v>0</v>
      </c>
      <c r="AG40" s="81">
        <f t="shared" si="23"/>
        <v>0</v>
      </c>
      <c r="AH40" s="81">
        <f t="shared" si="23"/>
        <v>0</v>
      </c>
      <c r="AI40" s="81">
        <f t="shared" si="23"/>
        <v>0</v>
      </c>
      <c r="AJ40" s="81">
        <f t="shared" si="23"/>
        <v>0</v>
      </c>
      <c r="AK40" s="81">
        <f t="shared" si="23"/>
        <v>0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-2.4444444444444478</v>
      </c>
      <c r="AT40" s="93">
        <f t="shared" si="24"/>
        <v>-2.6470588235294086</v>
      </c>
      <c r="AU40" s="93" t="e">
        <f t="shared" si="24"/>
        <v>#VALUE!</v>
      </c>
      <c r="AV40" s="93" t="e">
        <f t="shared" si="24"/>
        <v>#VALUE!</v>
      </c>
      <c r="AW40" s="93" t="e">
        <f t="shared" si="24"/>
        <v>#VALUE!</v>
      </c>
      <c r="AX40" s="93" t="e">
        <f t="shared" si="24"/>
        <v>#VALUE!</v>
      </c>
      <c r="AY40" s="93" t="e">
        <f t="shared" si="24"/>
        <v>#VALUE!</v>
      </c>
      <c r="AZ40" s="93" t="e">
        <f>(AZ34-AZ35)/(T37/10)</f>
        <v>#VALUE!</v>
      </c>
      <c r="BA40" s="93" t="e">
        <f>(BA34-BA35)/(U37/10)</f>
        <v>#VALUE!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-1.956521739130431</v>
      </c>
      <c r="AT41" s="93">
        <f t="shared" si="25"/>
        <v>-2.5714285714285676</v>
      </c>
      <c r="AU41" s="93" t="e">
        <f t="shared" si="25"/>
        <v>#VALUE!</v>
      </c>
      <c r="AV41" s="93" t="e">
        <f t="shared" si="25"/>
        <v>#VALUE!</v>
      </c>
      <c r="AW41" s="93" t="e">
        <f t="shared" si="25"/>
        <v>#VALUE!</v>
      </c>
      <c r="AX41" s="93" t="e">
        <f t="shared" si="25"/>
        <v>#VALUE!</v>
      </c>
      <c r="AY41" s="93" t="e">
        <f t="shared" si="25"/>
        <v>#VALUE!</v>
      </c>
      <c r="AZ41" s="93" t="e">
        <f>(AZ34-AZ36)/(T38/10)</f>
        <v>#VALUE!</v>
      </c>
      <c r="BA41" s="93" t="e">
        <f>(BA34-BA36)/(U38/10)</f>
        <v>#VALUE!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 t="s">
        <v>170</v>
      </c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 t="s">
        <v>170</v>
      </c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25">
      <c r="C53" s="92"/>
      <c r="D53" s="92"/>
    </row>
    <row r="54" spans="2:40" ht="17.25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zoomScaleNormal="100" zoomScaleSheetLayoutView="100" workbookViewId="0">
      <selection activeCell="P47" sqref="P47:U47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14" customWidth="1"/>
    <col min="40" max="40" width="9" style="14"/>
    <col min="41" max="53" width="5.75" style="14" customWidth="1"/>
    <col min="54" max="16384" width="9" style="14"/>
  </cols>
  <sheetData>
    <row r="1" spans="1:53" ht="14.45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5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5" customHeight="1">
      <c r="A4" s="3"/>
      <c r="B4" s="25"/>
      <c r="C4" s="69"/>
      <c r="D4" s="178"/>
      <c r="E4" s="175" t="s">
        <v>3</v>
      </c>
      <c r="F4" s="175" t="s">
        <v>4</v>
      </c>
      <c r="G4" s="175" t="s">
        <v>5</v>
      </c>
      <c r="H4" s="95" t="s">
        <v>13</v>
      </c>
      <c r="W4" s="266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5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67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5" hidden="1" customHeight="1">
      <c r="A6" s="268" t="s">
        <v>95</v>
      </c>
      <c r="B6" s="270" t="s">
        <v>116</v>
      </c>
      <c r="C6" s="263" t="s">
        <v>108</v>
      </c>
      <c r="D6" s="122" t="s">
        <v>16</v>
      </c>
      <c r="E6" s="66">
        <v>38.799999999999997</v>
      </c>
      <c r="F6" s="66">
        <v>46.5</v>
      </c>
      <c r="G6" s="66">
        <v>55.2</v>
      </c>
      <c r="H6" s="166">
        <v>45395</v>
      </c>
      <c r="W6" s="264" t="s">
        <v>115</v>
      </c>
      <c r="X6" s="256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60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</row>
    <row r="7" spans="1:53" ht="14.45" hidden="1" customHeight="1">
      <c r="A7" s="269"/>
      <c r="B7" s="271"/>
      <c r="C7" s="264"/>
      <c r="D7" s="123" t="s">
        <v>18</v>
      </c>
      <c r="E7" s="66">
        <v>41.8</v>
      </c>
      <c r="F7" s="66">
        <v>49.3</v>
      </c>
      <c r="G7" s="66">
        <v>60.8</v>
      </c>
      <c r="H7" s="165" t="s">
        <v>129</v>
      </c>
      <c r="W7" s="264"/>
      <c r="X7" s="257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60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</row>
    <row r="8" spans="1:53" ht="14.45" hidden="1" customHeight="1">
      <c r="A8" s="269"/>
      <c r="B8" s="271"/>
      <c r="C8" s="264"/>
      <c r="D8" s="124" t="s">
        <v>20</v>
      </c>
      <c r="E8" s="58">
        <v>38.299999999999997</v>
      </c>
      <c r="F8" s="58">
        <v>44.4</v>
      </c>
      <c r="G8" s="58">
        <v>54</v>
      </c>
      <c r="H8" s="76">
        <v>45396</v>
      </c>
      <c r="W8" s="264"/>
      <c r="X8" s="257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60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</row>
    <row r="9" spans="1:53" ht="14.45" hidden="1" customHeight="1">
      <c r="A9" s="269"/>
      <c r="B9" s="271"/>
      <c r="C9" s="264"/>
      <c r="D9" s="71" t="s">
        <v>21</v>
      </c>
      <c r="E9" s="168">
        <v>93</v>
      </c>
      <c r="F9" s="168">
        <v>94</v>
      </c>
      <c r="G9" s="168">
        <v>91</v>
      </c>
      <c r="H9" s="10"/>
      <c r="W9" s="264"/>
      <c r="X9" s="257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60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</row>
    <row r="10" spans="1:53" ht="14.45" hidden="1" customHeight="1" thickBot="1">
      <c r="A10" s="269"/>
      <c r="B10" s="271"/>
      <c r="C10" s="264"/>
      <c r="D10" s="186" t="s">
        <v>22</v>
      </c>
      <c r="E10" s="169">
        <v>101</v>
      </c>
      <c r="F10" s="169">
        <v>105</v>
      </c>
      <c r="G10" s="169">
        <v>102</v>
      </c>
      <c r="H10" s="160"/>
      <c r="W10" s="264"/>
      <c r="X10" s="261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60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</row>
    <row r="11" spans="1:53" ht="14.45" customHeight="1">
      <c r="A11" s="272" t="s">
        <v>69</v>
      </c>
      <c r="B11" s="273"/>
      <c r="C11" s="263" t="s">
        <v>109</v>
      </c>
      <c r="D11" s="112" t="s">
        <v>16</v>
      </c>
      <c r="E11" s="174">
        <v>33.799999999999997</v>
      </c>
      <c r="F11" s="72">
        <v>39.200000000000003</v>
      </c>
      <c r="G11" s="72">
        <v>45.8</v>
      </c>
      <c r="H11" s="131">
        <v>45764</v>
      </c>
      <c r="W11" s="256" t="s">
        <v>69</v>
      </c>
      <c r="X11" s="257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>
        <v>45.8</v>
      </c>
      <c r="AF11" s="72"/>
      <c r="AG11" s="72"/>
      <c r="AH11" s="72"/>
      <c r="AI11" s="174"/>
      <c r="AJ11" s="72"/>
      <c r="AK11" s="72"/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5" customHeight="1">
      <c r="A12" s="274"/>
      <c r="B12" s="275"/>
      <c r="C12" s="264"/>
      <c r="D12" s="113" t="s">
        <v>18</v>
      </c>
      <c r="E12" s="174">
        <v>37.4</v>
      </c>
      <c r="F12" s="72">
        <v>43.6</v>
      </c>
      <c r="G12" s="72">
        <v>53.3</v>
      </c>
      <c r="H12" s="131">
        <v>45396</v>
      </c>
      <c r="W12" s="257"/>
      <c r="X12" s="257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5" customHeight="1">
      <c r="A13" s="274"/>
      <c r="B13" s="275"/>
      <c r="C13" s="264"/>
      <c r="D13" s="115" t="s">
        <v>20</v>
      </c>
      <c r="E13" s="67">
        <v>36.799999999999997</v>
      </c>
      <c r="F13" s="57">
        <v>42.8</v>
      </c>
      <c r="G13" s="58">
        <v>50.8</v>
      </c>
      <c r="H13" s="76">
        <v>45394</v>
      </c>
      <c r="W13" s="257"/>
      <c r="X13" s="257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5" customHeight="1">
      <c r="A14" s="274"/>
      <c r="B14" s="275"/>
      <c r="C14" s="264"/>
      <c r="D14" s="10" t="s">
        <v>21</v>
      </c>
      <c r="E14" s="62">
        <v>90</v>
      </c>
      <c r="F14" s="62">
        <v>90</v>
      </c>
      <c r="G14" s="62">
        <v>86</v>
      </c>
      <c r="H14" s="10"/>
      <c r="W14" s="257"/>
      <c r="X14" s="257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86</v>
      </c>
      <c r="AF14" s="62">
        <f t="shared" si="2"/>
        <v>0</v>
      </c>
      <c r="AG14" s="62">
        <f t="shared" si="2"/>
        <v>0</v>
      </c>
      <c r="AH14" s="62">
        <f t="shared" si="2"/>
        <v>0</v>
      </c>
      <c r="AI14" s="62">
        <f t="shared" si="2"/>
        <v>0</v>
      </c>
      <c r="AJ14" s="62">
        <f t="shared" si="2"/>
        <v>0</v>
      </c>
      <c r="AK14" s="62">
        <f>ROUND(AK11/AK12*100,0)</f>
        <v>0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5" customHeight="1">
      <c r="A15" s="274"/>
      <c r="B15" s="275"/>
      <c r="C15" s="265"/>
      <c r="D15" s="13" t="s">
        <v>22</v>
      </c>
      <c r="E15" s="65">
        <v>92</v>
      </c>
      <c r="F15" s="65">
        <v>92</v>
      </c>
      <c r="G15" s="65">
        <v>90</v>
      </c>
      <c r="H15" s="77"/>
      <c r="W15" s="257"/>
      <c r="X15" s="258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90</v>
      </c>
      <c r="AF15" s="65">
        <f t="shared" si="3"/>
        <v>0</v>
      </c>
      <c r="AG15" s="65">
        <f t="shared" si="3"/>
        <v>0</v>
      </c>
      <c r="AH15" s="65">
        <f t="shared" si="3"/>
        <v>0</v>
      </c>
      <c r="AI15" s="65">
        <f t="shared" si="3"/>
        <v>0</v>
      </c>
      <c r="AJ15" s="65">
        <f t="shared" si="3"/>
        <v>0</v>
      </c>
      <c r="AK15" s="65">
        <f>ROUND(AK11/AK13*100,0)</f>
        <v>0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5" customHeight="1">
      <c r="A16" s="274"/>
      <c r="B16" s="275"/>
      <c r="C16" s="268" t="s">
        <v>126</v>
      </c>
      <c r="D16" s="162" t="s">
        <v>16</v>
      </c>
      <c r="E16" s="72">
        <v>38.1</v>
      </c>
      <c r="F16" s="72">
        <v>42.5</v>
      </c>
      <c r="G16" s="61">
        <v>49.4</v>
      </c>
      <c r="H16" s="96">
        <v>45761</v>
      </c>
      <c r="W16" s="257"/>
      <c r="X16" s="256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>
        <v>49.4</v>
      </c>
      <c r="AF16" s="72"/>
      <c r="AG16" s="72"/>
      <c r="AH16" s="72"/>
      <c r="AI16" s="72"/>
      <c r="AJ16" s="72"/>
      <c r="AK16" s="153"/>
      <c r="AL16" s="221">
        <v>45761</v>
      </c>
      <c r="AM16" s="86"/>
      <c r="AN16" s="260"/>
      <c r="AO16" s="262"/>
      <c r="AP16" s="262"/>
      <c r="AQ16" s="262"/>
      <c r="AR16" s="262"/>
      <c r="AS16" s="262"/>
      <c r="AT16" s="262"/>
      <c r="AU16" s="262"/>
      <c r="AV16" s="259"/>
      <c r="AW16" s="259"/>
      <c r="AX16" s="259"/>
      <c r="AY16" s="259"/>
      <c r="AZ16" s="259"/>
      <c r="BA16" s="259"/>
    </row>
    <row r="17" spans="1:53" ht="14.45" customHeight="1">
      <c r="A17" s="274"/>
      <c r="B17" s="275"/>
      <c r="C17" s="269"/>
      <c r="D17" s="113" t="s">
        <v>18</v>
      </c>
      <c r="E17" s="72">
        <v>45.1</v>
      </c>
      <c r="F17" s="72">
        <v>53.5</v>
      </c>
      <c r="G17" s="153">
        <v>61.8</v>
      </c>
      <c r="H17" s="163">
        <v>45394</v>
      </c>
      <c r="W17" s="257"/>
      <c r="X17" s="257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60"/>
      <c r="AO17" s="262"/>
      <c r="AP17" s="262"/>
      <c r="AQ17" s="262"/>
      <c r="AR17" s="262"/>
      <c r="AS17" s="262"/>
      <c r="AT17" s="262"/>
      <c r="AU17" s="262"/>
      <c r="AV17" s="259"/>
      <c r="AW17" s="259"/>
      <c r="AX17" s="259"/>
      <c r="AY17" s="259"/>
      <c r="AZ17" s="259"/>
      <c r="BA17" s="259"/>
    </row>
    <row r="18" spans="1:53" ht="14.45" customHeight="1">
      <c r="A18" s="274"/>
      <c r="B18" s="275"/>
      <c r="C18" s="269"/>
      <c r="D18" s="115" t="s">
        <v>20</v>
      </c>
      <c r="E18" s="67">
        <v>42</v>
      </c>
      <c r="F18" s="57">
        <v>47.9</v>
      </c>
      <c r="G18" s="58">
        <v>56.4</v>
      </c>
      <c r="H18" s="76">
        <v>45393</v>
      </c>
      <c r="W18" s="257"/>
      <c r="X18" s="257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60"/>
      <c r="AO18" s="262"/>
      <c r="AP18" s="262"/>
      <c r="AQ18" s="262"/>
      <c r="AR18" s="262"/>
      <c r="AS18" s="262"/>
      <c r="AT18" s="262"/>
      <c r="AU18" s="262"/>
      <c r="AV18" s="259"/>
      <c r="AW18" s="259"/>
      <c r="AX18" s="259"/>
      <c r="AY18" s="259"/>
      <c r="AZ18" s="259"/>
      <c r="BA18" s="259"/>
    </row>
    <row r="19" spans="1:53" ht="14.45" customHeight="1">
      <c r="A19" s="274"/>
      <c r="B19" s="275"/>
      <c r="C19" s="269"/>
      <c r="D19" s="10" t="s">
        <v>21</v>
      </c>
      <c r="E19" s="62">
        <v>84</v>
      </c>
      <c r="F19" s="62">
        <v>79</v>
      </c>
      <c r="G19" s="62">
        <v>80</v>
      </c>
      <c r="H19" s="10"/>
      <c r="W19" s="257"/>
      <c r="X19" s="257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80</v>
      </c>
      <c r="AF19" s="62">
        <f t="shared" si="4"/>
        <v>0</v>
      </c>
      <c r="AG19" s="62">
        <f t="shared" si="4"/>
        <v>0</v>
      </c>
      <c r="AH19" s="62">
        <f t="shared" si="4"/>
        <v>0</v>
      </c>
      <c r="AI19" s="62">
        <f t="shared" si="4"/>
        <v>0</v>
      </c>
      <c r="AJ19" s="62">
        <f t="shared" si="4"/>
        <v>0</v>
      </c>
      <c r="AK19" s="62">
        <f>ROUND(AK16/AK17*100,0)</f>
        <v>0</v>
      </c>
      <c r="AL19" s="10"/>
      <c r="AM19" s="8"/>
      <c r="AN19" s="260"/>
      <c r="AO19" s="262"/>
      <c r="AP19" s="262"/>
      <c r="AQ19" s="262"/>
      <c r="AR19" s="262"/>
      <c r="AS19" s="262"/>
      <c r="AT19" s="262"/>
      <c r="AU19" s="262"/>
      <c r="AV19" s="259"/>
      <c r="AW19" s="259"/>
      <c r="AX19" s="259"/>
      <c r="AY19" s="259"/>
      <c r="AZ19" s="259"/>
      <c r="BA19" s="259"/>
    </row>
    <row r="20" spans="1:53" ht="14.45" customHeight="1">
      <c r="A20" s="274"/>
      <c r="B20" s="275"/>
      <c r="C20" s="278"/>
      <c r="D20" s="13" t="s">
        <v>22</v>
      </c>
      <c r="E20" s="65">
        <v>91</v>
      </c>
      <c r="F20" s="65">
        <v>89</v>
      </c>
      <c r="G20" s="65">
        <v>88</v>
      </c>
      <c r="H20" s="77"/>
      <c r="W20" s="257"/>
      <c r="X20" s="258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88</v>
      </c>
      <c r="AF20" s="65">
        <f t="shared" si="5"/>
        <v>0</v>
      </c>
      <c r="AG20" s="65">
        <f t="shared" si="5"/>
        <v>0</v>
      </c>
      <c r="AH20" s="65">
        <f t="shared" si="5"/>
        <v>0</v>
      </c>
      <c r="AI20" s="65">
        <f t="shared" si="5"/>
        <v>0</v>
      </c>
      <c r="AJ20" s="65">
        <f t="shared" si="5"/>
        <v>0</v>
      </c>
      <c r="AK20" s="65">
        <f>ROUND(AK16/AK18*100,0)</f>
        <v>0</v>
      </c>
      <c r="AL20" s="77"/>
      <c r="AM20" s="86"/>
      <c r="AN20" s="260"/>
      <c r="AO20" s="262"/>
      <c r="AP20" s="262"/>
      <c r="AQ20" s="262"/>
      <c r="AR20" s="262"/>
      <c r="AS20" s="262"/>
      <c r="AT20" s="262"/>
      <c r="AU20" s="262"/>
      <c r="AV20" s="259"/>
      <c r="AW20" s="259"/>
      <c r="AX20" s="259"/>
      <c r="AY20" s="259"/>
      <c r="AZ20" s="259"/>
      <c r="BA20" s="259"/>
    </row>
    <row r="21" spans="1:53" ht="14.45" customHeight="1">
      <c r="A21" s="274"/>
      <c r="B21" s="275"/>
      <c r="C21" s="263" t="s">
        <v>110</v>
      </c>
      <c r="D21" s="162" t="s">
        <v>16</v>
      </c>
      <c r="E21" s="72">
        <v>41.2</v>
      </c>
      <c r="F21" s="57">
        <v>48.4</v>
      </c>
      <c r="G21" s="61">
        <v>56.4</v>
      </c>
      <c r="H21" s="96">
        <v>45759</v>
      </c>
      <c r="W21" s="257"/>
      <c r="X21" s="256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>
        <v>56.4</v>
      </c>
      <c r="AF21" s="72"/>
      <c r="AG21" s="72"/>
      <c r="AH21" s="72"/>
      <c r="AI21" s="72"/>
      <c r="AJ21" s="57"/>
      <c r="AK21" s="66"/>
      <c r="AL21" s="221">
        <v>45759</v>
      </c>
      <c r="AM21" s="86"/>
      <c r="AN21" s="260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172"/>
      <c r="BA21" s="259"/>
    </row>
    <row r="22" spans="1:53" ht="14.45" customHeight="1">
      <c r="A22" s="274"/>
      <c r="B22" s="275"/>
      <c r="C22" s="264"/>
      <c r="D22" s="113" t="s">
        <v>18</v>
      </c>
      <c r="E22" s="72">
        <v>38.5</v>
      </c>
      <c r="F22" s="57">
        <v>46.8</v>
      </c>
      <c r="G22" s="72">
        <v>55.2</v>
      </c>
      <c r="H22" s="163">
        <v>45395</v>
      </c>
      <c r="W22" s="257"/>
      <c r="X22" s="257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60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172"/>
      <c r="BA22" s="259"/>
    </row>
    <row r="23" spans="1:53" ht="14.45" customHeight="1">
      <c r="A23" s="274"/>
      <c r="B23" s="275"/>
      <c r="C23" s="264"/>
      <c r="D23" s="115" t="s">
        <v>20</v>
      </c>
      <c r="E23" s="57">
        <v>39.299999999999997</v>
      </c>
      <c r="F23" s="57">
        <v>45.9</v>
      </c>
      <c r="G23" s="58">
        <v>54.4</v>
      </c>
      <c r="H23" s="76">
        <v>45393</v>
      </c>
      <c r="W23" s="257"/>
      <c r="X23" s="257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60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172"/>
      <c r="BA23" s="259"/>
    </row>
    <row r="24" spans="1:53" ht="14.45" customHeight="1">
      <c r="A24" s="274"/>
      <c r="B24" s="275"/>
      <c r="C24" s="264"/>
      <c r="D24" s="10" t="s">
        <v>21</v>
      </c>
      <c r="E24" s="62">
        <v>107</v>
      </c>
      <c r="F24" s="62">
        <v>103</v>
      </c>
      <c r="G24" s="62">
        <v>102</v>
      </c>
      <c r="H24" s="10"/>
      <c r="W24" s="257"/>
      <c r="X24" s="257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102</v>
      </c>
      <c r="AF24" s="62">
        <f t="shared" si="6"/>
        <v>0</v>
      </c>
      <c r="AG24" s="62">
        <f t="shared" si="6"/>
        <v>0</v>
      </c>
      <c r="AH24" s="62">
        <f t="shared" si="6"/>
        <v>0</v>
      </c>
      <c r="AI24" s="62">
        <f t="shared" si="6"/>
        <v>0</v>
      </c>
      <c r="AJ24" s="62">
        <f t="shared" si="6"/>
        <v>0</v>
      </c>
      <c r="AK24" s="62">
        <f>IFERROR(ROUND(AK21/AK22*100,0),"")</f>
        <v>0</v>
      </c>
      <c r="AL24" s="10"/>
      <c r="AM24" s="8"/>
      <c r="AN24" s="260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172"/>
      <c r="BA24" s="259"/>
    </row>
    <row r="25" spans="1:53" ht="14.45" customHeight="1">
      <c r="A25" s="274"/>
      <c r="B25" s="275"/>
      <c r="C25" s="265"/>
      <c r="D25" s="13" t="s">
        <v>22</v>
      </c>
      <c r="E25" s="63">
        <v>105</v>
      </c>
      <c r="F25" s="63">
        <v>105</v>
      </c>
      <c r="G25" s="63">
        <v>104</v>
      </c>
      <c r="H25" s="77"/>
      <c r="W25" s="257"/>
      <c r="X25" s="258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104</v>
      </c>
      <c r="AF25" s="63">
        <f t="shared" si="7"/>
        <v>0</v>
      </c>
      <c r="AG25" s="63">
        <f t="shared" si="7"/>
        <v>0</v>
      </c>
      <c r="AH25" s="63">
        <f t="shared" si="7"/>
        <v>0</v>
      </c>
      <c r="AI25" s="63">
        <f t="shared" si="7"/>
        <v>0</v>
      </c>
      <c r="AJ25" s="63">
        <f t="shared" si="7"/>
        <v>0</v>
      </c>
      <c r="AK25" s="63">
        <f>IFERROR(ROUND(AK21/AK23*100,0),"")</f>
        <v>0</v>
      </c>
      <c r="AL25" s="77"/>
      <c r="AM25" s="86"/>
      <c r="AN25" s="260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172"/>
      <c r="BA25" s="259"/>
    </row>
    <row r="26" spans="1:53" ht="14.45" customHeight="1">
      <c r="A26" s="274"/>
      <c r="B26" s="275"/>
      <c r="C26" s="263" t="s">
        <v>111</v>
      </c>
      <c r="D26" s="162" t="s">
        <v>16</v>
      </c>
      <c r="E26" s="57">
        <v>37.700000000000003</v>
      </c>
      <c r="F26" s="57">
        <v>43.4</v>
      </c>
      <c r="G26" s="57">
        <v>50.5</v>
      </c>
      <c r="H26" s="181">
        <v>45761</v>
      </c>
      <c r="W26" s="257"/>
      <c r="X26" s="256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>
        <f t="shared" si="8"/>
        <v>50.5</v>
      </c>
      <c r="AF26" s="57" t="str">
        <f t="shared" si="8"/>
        <v/>
      </c>
      <c r="AG26" s="57" t="str">
        <f t="shared" si="8"/>
        <v/>
      </c>
      <c r="AH26" s="57" t="str">
        <f t="shared" si="8"/>
        <v/>
      </c>
      <c r="AI26" s="57" t="str">
        <f t="shared" si="8"/>
        <v/>
      </c>
      <c r="AJ26" s="57" t="str">
        <f t="shared" si="8"/>
        <v/>
      </c>
      <c r="AK26" s="57" t="str">
        <f>IFERROR(ROUND(AVERAGE(AK11,AK16,AK21),1),"")</f>
        <v/>
      </c>
      <c r="AL26" s="222">
        <v>45761</v>
      </c>
      <c r="AM26" s="86"/>
      <c r="AN26" s="260"/>
      <c r="AO26" s="172"/>
      <c r="AP26" s="172"/>
      <c r="AQ26" s="172"/>
      <c r="AR26" s="172"/>
      <c r="AS26" s="172"/>
      <c r="AT26" s="172"/>
      <c r="AU26" s="172"/>
      <c r="AV26" s="172"/>
      <c r="AW26" s="172"/>
      <c r="AX26" s="259"/>
      <c r="AY26" s="259"/>
      <c r="AZ26" s="172"/>
      <c r="BA26" s="259"/>
    </row>
    <row r="27" spans="1:53" ht="14.45" customHeight="1">
      <c r="A27" s="274"/>
      <c r="B27" s="275"/>
      <c r="C27" s="264"/>
      <c r="D27" s="113" t="s">
        <v>18</v>
      </c>
      <c r="E27" s="57">
        <v>40.299999999999997</v>
      </c>
      <c r="F27" s="57">
        <v>48</v>
      </c>
      <c r="G27" s="57">
        <v>56.8</v>
      </c>
      <c r="H27" s="180">
        <v>45395</v>
      </c>
      <c r="W27" s="257"/>
      <c r="X27" s="257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60"/>
      <c r="AO27" s="172"/>
      <c r="AP27" s="172"/>
      <c r="AQ27" s="172"/>
      <c r="AR27" s="172"/>
      <c r="AS27" s="172"/>
      <c r="AT27" s="172"/>
      <c r="AU27" s="172"/>
      <c r="AV27" s="172"/>
      <c r="AW27" s="172"/>
      <c r="AX27" s="259"/>
      <c r="AY27" s="259"/>
      <c r="AZ27" s="172"/>
      <c r="BA27" s="259"/>
    </row>
    <row r="28" spans="1:53" ht="14.45" customHeight="1">
      <c r="A28" s="274"/>
      <c r="B28" s="275"/>
      <c r="C28" s="264"/>
      <c r="D28" s="115" t="s">
        <v>20</v>
      </c>
      <c r="E28" s="67">
        <v>39.4</v>
      </c>
      <c r="F28" s="57">
        <v>45.5</v>
      </c>
      <c r="G28" s="57">
        <v>53.9</v>
      </c>
      <c r="H28" s="132">
        <v>45027</v>
      </c>
      <c r="W28" s="257"/>
      <c r="X28" s="257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60"/>
      <c r="AO28" s="172"/>
      <c r="AP28" s="172"/>
      <c r="AQ28" s="172"/>
      <c r="AR28" s="172"/>
      <c r="AS28" s="172"/>
      <c r="AT28" s="172"/>
      <c r="AU28" s="172"/>
      <c r="AV28" s="172"/>
      <c r="AW28" s="172"/>
      <c r="AX28" s="259"/>
      <c r="AY28" s="259"/>
      <c r="AZ28" s="172"/>
      <c r="BA28" s="259"/>
    </row>
    <row r="29" spans="1:53" ht="14.45" customHeight="1">
      <c r="A29" s="274"/>
      <c r="B29" s="275"/>
      <c r="C29" s="264"/>
      <c r="D29" s="10" t="s">
        <v>21</v>
      </c>
      <c r="E29" s="62">
        <v>94</v>
      </c>
      <c r="F29" s="62">
        <v>90</v>
      </c>
      <c r="G29" s="62">
        <v>89</v>
      </c>
      <c r="H29" s="10"/>
      <c r="W29" s="257"/>
      <c r="X29" s="257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>
        <f t="shared" si="11"/>
        <v>89</v>
      </c>
      <c r="AF29" s="62" t="str">
        <f t="shared" si="11"/>
        <v/>
      </c>
      <c r="AG29" s="62" t="str">
        <f t="shared" si="11"/>
        <v/>
      </c>
      <c r="AH29" s="62" t="str">
        <f t="shared" si="11"/>
        <v/>
      </c>
      <c r="AI29" s="62" t="str">
        <f t="shared" si="11"/>
        <v/>
      </c>
      <c r="AJ29" s="62" t="str">
        <f t="shared" si="11"/>
        <v/>
      </c>
      <c r="AK29" s="62" t="str">
        <f>IFERROR(ROUND(AK26/AK27*100,0),"")</f>
        <v/>
      </c>
      <c r="AL29" s="10"/>
      <c r="AM29" s="8"/>
      <c r="AN29" s="260"/>
      <c r="AO29" s="172"/>
      <c r="AP29" s="172"/>
      <c r="AQ29" s="172"/>
      <c r="AR29" s="172"/>
      <c r="AS29" s="172"/>
      <c r="AT29" s="172"/>
      <c r="AU29" s="172"/>
      <c r="AV29" s="172"/>
      <c r="AW29" s="172"/>
      <c r="AX29" s="259"/>
      <c r="AY29" s="259"/>
      <c r="AZ29" s="172"/>
      <c r="BA29" s="259"/>
    </row>
    <row r="30" spans="1:53" ht="14.45" customHeight="1">
      <c r="A30" s="276"/>
      <c r="B30" s="277"/>
      <c r="C30" s="265"/>
      <c r="D30" s="13" t="s">
        <v>22</v>
      </c>
      <c r="E30" s="63">
        <v>96</v>
      </c>
      <c r="F30" s="63">
        <v>95</v>
      </c>
      <c r="G30" s="63">
        <v>94</v>
      </c>
      <c r="H30" s="77"/>
      <c r="W30" s="258"/>
      <c r="X30" s="258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>
        <f t="shared" si="12"/>
        <v>94</v>
      </c>
      <c r="AF30" s="63" t="str">
        <f t="shared" si="12"/>
        <v/>
      </c>
      <c r="AG30" s="63" t="str">
        <f t="shared" si="12"/>
        <v/>
      </c>
      <c r="AH30" s="63" t="str">
        <f t="shared" si="12"/>
        <v/>
      </c>
      <c r="AI30" s="63" t="str">
        <f t="shared" si="12"/>
        <v/>
      </c>
      <c r="AJ30" s="63" t="str">
        <f t="shared" si="12"/>
        <v/>
      </c>
      <c r="AK30" s="63" t="str">
        <f>IFERROR(ROUND(AK26/AK28*100,0),"")</f>
        <v/>
      </c>
      <c r="AL30" s="77"/>
      <c r="AN30" s="260"/>
      <c r="AO30" s="172"/>
      <c r="AP30" s="172"/>
      <c r="AQ30" s="172"/>
      <c r="AR30" s="172"/>
      <c r="AS30" s="172"/>
      <c r="AT30" s="172"/>
      <c r="AU30" s="172"/>
      <c r="AV30" s="172"/>
      <c r="AW30" s="172"/>
      <c r="AX30" s="259"/>
      <c r="AY30" s="259"/>
      <c r="AZ30" s="172"/>
      <c r="BA30" s="259"/>
    </row>
    <row r="31" spans="1:53" ht="14.45" customHeight="1">
      <c r="E31" s="150"/>
      <c r="F31" s="150"/>
      <c r="G31" s="150"/>
    </row>
    <row r="32" spans="1:53" ht="14.45" customHeight="1">
      <c r="A32" s="14" t="s">
        <v>72</v>
      </c>
    </row>
    <row r="33" spans="1:37" ht="14.45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5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5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5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 t="shared" ref="AA36:AK36" si="13">(AA26-AA27)/(K48/10)</f>
        <v>-2.6153846153846141</v>
      </c>
      <c r="AB36" s="89">
        <f t="shared" si="13"/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>
        <f t="shared" si="13"/>
        <v>-7.1590909090909083</v>
      </c>
      <c r="AF36" s="89" t="e">
        <f t="shared" si="13"/>
        <v>#VALUE!</v>
      </c>
      <c r="AG36" s="89" t="e">
        <f t="shared" si="13"/>
        <v>#VALUE!</v>
      </c>
      <c r="AH36" s="89" t="e">
        <f t="shared" si="13"/>
        <v>#VALUE!</v>
      </c>
      <c r="AI36" s="89" t="e">
        <f t="shared" si="13"/>
        <v>#VALUE!</v>
      </c>
      <c r="AJ36" s="89" t="e">
        <f t="shared" si="13"/>
        <v>#VALUE!</v>
      </c>
      <c r="AK36" s="89" t="e">
        <f t="shared" si="13"/>
        <v>#VALUE!</v>
      </c>
    </row>
    <row r="37" spans="1:37" ht="14.45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4">(AC26-AC28)/(M49/10)</f>
        <v>-2.9824561403508718</v>
      </c>
      <c r="AD37" s="151">
        <f t="shared" si="14"/>
        <v>-3.4426229508196737</v>
      </c>
      <c r="AE37" s="89">
        <f t="shared" si="14"/>
        <v>-4.0476190476190466</v>
      </c>
      <c r="AF37" s="89" t="e">
        <f t="shared" si="14"/>
        <v>#VALUE!</v>
      </c>
      <c r="AG37" s="89" t="e">
        <f t="shared" si="14"/>
        <v>#VALUE!</v>
      </c>
      <c r="AH37" s="89" t="e">
        <f t="shared" si="14"/>
        <v>#VALUE!</v>
      </c>
      <c r="AI37" s="89" t="e">
        <f t="shared" si="14"/>
        <v>#VALUE!</v>
      </c>
      <c r="AJ37" s="89" t="e">
        <f t="shared" si="14"/>
        <v>#VALUE!</v>
      </c>
      <c r="AK37" s="89" t="e">
        <f t="shared" si="14"/>
        <v>#VALUE!</v>
      </c>
    </row>
    <row r="38" spans="1:37" ht="14.45" customHeight="1">
      <c r="A38" s="14" t="s">
        <v>164</v>
      </c>
      <c r="AA38" s="85"/>
      <c r="AD38" s="93"/>
      <c r="AF38" s="89"/>
      <c r="AH38" s="89"/>
    </row>
    <row r="39" spans="1:37" ht="14.45" customHeight="1">
      <c r="A39" s="14" t="s">
        <v>165</v>
      </c>
      <c r="F39" s="73"/>
      <c r="AA39" s="85"/>
    </row>
    <row r="40" spans="1:37" ht="14.45" customHeight="1">
      <c r="B40" s="68"/>
      <c r="Y40" s="150" t="s">
        <v>103</v>
      </c>
      <c r="AA40" s="85"/>
    </row>
    <row r="41" spans="1:37" ht="14.45" customHeight="1">
      <c r="A41" s="14" t="s">
        <v>149</v>
      </c>
      <c r="Y41" s="150" t="s">
        <v>104</v>
      </c>
      <c r="AA41" s="85"/>
    </row>
    <row r="42" spans="1:37" ht="14.45" customHeight="1">
      <c r="A42" s="14" t="s">
        <v>121</v>
      </c>
      <c r="AA42" s="85"/>
    </row>
    <row r="43" spans="1:37" ht="14.45" customHeight="1">
      <c r="A43" s="14" t="s">
        <v>127</v>
      </c>
      <c r="AA43" s="85"/>
    </row>
    <row r="44" spans="1:37" ht="14.45" customHeight="1">
      <c r="B44" s="68"/>
      <c r="J44" s="14" t="s">
        <v>74</v>
      </c>
      <c r="AA44" s="85"/>
    </row>
    <row r="45" spans="1:37" ht="14.45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5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5" customHeight="1">
      <c r="I47" s="103"/>
      <c r="J47" s="120" t="s">
        <v>62</v>
      </c>
      <c r="K47" s="78">
        <f>AA26-Z26</f>
        <v>7.5</v>
      </c>
      <c r="L47" s="78">
        <f t="shared" ref="K47:U49" si="15">AB26-AA26</f>
        <v>4.9999999999999964</v>
      </c>
      <c r="M47" s="78">
        <f t="shared" si="15"/>
        <v>5.4000000000000057</v>
      </c>
      <c r="N47" s="78">
        <f t="shared" si="15"/>
        <v>5.6999999999999957</v>
      </c>
      <c r="O47" s="78">
        <f t="shared" si="15"/>
        <v>7.1000000000000014</v>
      </c>
      <c r="P47" s="78"/>
      <c r="Q47" s="78"/>
      <c r="R47" s="78"/>
      <c r="S47" s="78"/>
      <c r="T47" s="78"/>
      <c r="U47" s="78"/>
    </row>
    <row r="48" spans="1:37" ht="14.45" customHeight="1">
      <c r="I48" s="103"/>
      <c r="J48" s="120" t="s">
        <v>64</v>
      </c>
      <c r="K48" s="78">
        <f>AA27-Z27</f>
        <v>6.5</v>
      </c>
      <c r="L48" s="78">
        <f t="shared" si="15"/>
        <v>5.3999999999999986</v>
      </c>
      <c r="M48" s="78">
        <f t="shared" si="15"/>
        <v>5.8999999999999986</v>
      </c>
      <c r="N48" s="78">
        <f t="shared" si="15"/>
        <v>7.7000000000000028</v>
      </c>
      <c r="O48" s="78">
        <f t="shared" si="15"/>
        <v>8.7999999999999972</v>
      </c>
      <c r="P48" s="78">
        <f t="shared" si="15"/>
        <v>10.200000000000003</v>
      </c>
      <c r="Q48" s="78">
        <f t="shared" si="15"/>
        <v>11.200000000000003</v>
      </c>
      <c r="R48" s="78">
        <f t="shared" si="15"/>
        <v>10.299999999999997</v>
      </c>
      <c r="S48" s="78">
        <f t="shared" si="15"/>
        <v>6</v>
      </c>
      <c r="T48" s="78">
        <f t="shared" si="15"/>
        <v>5.7000000000000028</v>
      </c>
      <c r="U48" s="78">
        <f t="shared" si="15"/>
        <v>5.0999999999999943</v>
      </c>
    </row>
    <row r="49" spans="9:22" ht="14.45" customHeight="1">
      <c r="I49" s="104"/>
      <c r="J49" s="120" t="s">
        <v>65</v>
      </c>
      <c r="K49" s="78">
        <f t="shared" si="15"/>
        <v>6.3000000000000007</v>
      </c>
      <c r="L49" s="78">
        <f t="shared" si="15"/>
        <v>6.0000000000000036</v>
      </c>
      <c r="M49" s="78">
        <f t="shared" si="15"/>
        <v>5.6999999999999957</v>
      </c>
      <c r="N49" s="78">
        <f t="shared" si="15"/>
        <v>6.1000000000000014</v>
      </c>
      <c r="O49" s="78">
        <f t="shared" si="15"/>
        <v>8.3999999999999986</v>
      </c>
      <c r="P49" s="78">
        <f t="shared" si="15"/>
        <v>10.899999999999999</v>
      </c>
      <c r="Q49" s="78">
        <f t="shared" si="15"/>
        <v>11.299999999999997</v>
      </c>
      <c r="R49" s="78">
        <f t="shared" si="15"/>
        <v>9.7000000000000028</v>
      </c>
      <c r="S49" s="78">
        <f t="shared" si="15"/>
        <v>7.5</v>
      </c>
      <c r="T49" s="78">
        <f t="shared" si="15"/>
        <v>5.4000000000000057</v>
      </c>
      <c r="U49" s="78">
        <f t="shared" si="15"/>
        <v>3.5</v>
      </c>
    </row>
    <row r="50" spans="9:22" ht="14.45" customHeight="1">
      <c r="I50" s="104"/>
      <c r="J50" s="80" t="s">
        <v>66</v>
      </c>
      <c r="K50" s="148">
        <f>K47/K48*100</f>
        <v>115.38461538461537</v>
      </c>
      <c r="L50" s="148">
        <f t="shared" ref="L50:T50" si="16">L47/L48*100</f>
        <v>92.592592592592553</v>
      </c>
      <c r="M50" s="148">
        <f t="shared" si="16"/>
        <v>91.525423728813678</v>
      </c>
      <c r="N50" s="148">
        <f t="shared" si="16"/>
        <v>74.025974025973937</v>
      </c>
      <c r="O50" s="148">
        <f t="shared" si="16"/>
        <v>80.681818181818215</v>
      </c>
      <c r="P50" s="148">
        <f t="shared" si="16"/>
        <v>0</v>
      </c>
      <c r="Q50" s="148">
        <f t="shared" si="16"/>
        <v>0</v>
      </c>
      <c r="R50" s="148">
        <f t="shared" si="16"/>
        <v>0</v>
      </c>
      <c r="S50" s="148">
        <f t="shared" si="16"/>
        <v>0</v>
      </c>
      <c r="T50" s="148">
        <f t="shared" si="16"/>
        <v>0</v>
      </c>
      <c r="U50" s="148">
        <f>U47/U48*100</f>
        <v>0</v>
      </c>
    </row>
    <row r="51" spans="9:22" ht="14.45" customHeight="1">
      <c r="I51" s="88"/>
      <c r="J51" s="80" t="s">
        <v>67</v>
      </c>
      <c r="K51" s="148">
        <f t="shared" ref="K51:T51" si="17">K47/K49*100</f>
        <v>119.04761904761902</v>
      </c>
      <c r="L51" s="148">
        <f t="shared" si="17"/>
        <v>83.333333333333229</v>
      </c>
      <c r="M51" s="148">
        <f t="shared" si="17"/>
        <v>94.736842105263335</v>
      </c>
      <c r="N51" s="148">
        <f t="shared" si="17"/>
        <v>93.442622950819583</v>
      </c>
      <c r="O51" s="148">
        <f t="shared" si="17"/>
        <v>84.523809523809561</v>
      </c>
      <c r="P51" s="148">
        <f t="shared" si="17"/>
        <v>0</v>
      </c>
      <c r="Q51" s="148">
        <f t="shared" si="17"/>
        <v>0</v>
      </c>
      <c r="R51" s="148">
        <f t="shared" si="17"/>
        <v>0</v>
      </c>
      <c r="S51" s="148">
        <f t="shared" si="17"/>
        <v>0</v>
      </c>
      <c r="T51" s="148">
        <f t="shared" si="17"/>
        <v>0</v>
      </c>
      <c r="U51" s="148">
        <f>U47/U49*100</f>
        <v>0</v>
      </c>
    </row>
    <row r="53" spans="9:22" ht="14.25">
      <c r="L53" s="134" t="s">
        <v>66</v>
      </c>
      <c r="M53" s="82"/>
      <c r="N53" s="82" t="s">
        <v>171</v>
      </c>
      <c r="O53" s="24"/>
      <c r="P53" s="82"/>
      <c r="Q53" s="133"/>
    </row>
    <row r="54" spans="9:22" ht="14.25">
      <c r="L54" s="20"/>
      <c r="M54" s="20"/>
      <c r="N54" s="20"/>
      <c r="O54" s="20"/>
      <c r="V54" s="2"/>
    </row>
    <row r="55" spans="9:22" ht="14.25">
      <c r="L55" s="134" t="s">
        <v>67</v>
      </c>
      <c r="M55" s="82"/>
      <c r="N55" s="82" t="s">
        <v>169</v>
      </c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view="pageBreakPreview" topLeftCell="A4" zoomScaleNormal="70" zoomScaleSheetLayoutView="100" workbookViewId="0">
      <selection activeCell="P62" sqref="P62:AA6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5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5" customHeight="1">
      <c r="A19" s="3"/>
      <c r="B19" s="25"/>
      <c r="C19" s="69"/>
      <c r="D19" s="178"/>
      <c r="E19" s="175" t="s">
        <v>3</v>
      </c>
      <c r="F19" s="175" t="s">
        <v>4</v>
      </c>
      <c r="G19" s="175" t="s">
        <v>5</v>
      </c>
      <c r="H19" s="95" t="s">
        <v>13</v>
      </c>
      <c r="I19" s="2"/>
      <c r="AE19" s="266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67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72" t="s">
        <v>130</v>
      </c>
      <c r="B21" s="273"/>
      <c r="C21" s="263" t="s">
        <v>108</v>
      </c>
      <c r="D21" s="122" t="s">
        <v>16</v>
      </c>
      <c r="E21" s="66">
        <v>38.6</v>
      </c>
      <c r="F21" s="66">
        <v>44.6</v>
      </c>
      <c r="G21" s="66">
        <v>51.2</v>
      </c>
      <c r="H21" s="166" t="s">
        <v>167</v>
      </c>
      <c r="I21" s="75"/>
      <c r="AE21" s="279" t="s">
        <v>130</v>
      </c>
      <c r="AF21" s="256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>
        <v>51.2</v>
      </c>
      <c r="AN21" s="67"/>
      <c r="AO21" s="66"/>
      <c r="AP21" s="66"/>
      <c r="AQ21" s="66"/>
      <c r="AR21" s="66"/>
      <c r="AS21" s="66"/>
      <c r="AT21" s="249"/>
      <c r="AU21" s="249"/>
      <c r="AV21" s="249"/>
      <c r="AW21" s="249"/>
      <c r="AX21" s="249"/>
      <c r="AY21" s="249"/>
      <c r="AZ21" s="206"/>
      <c r="BA21" s="259"/>
      <c r="BB21" s="259"/>
      <c r="BC21" s="259"/>
      <c r="BD21" s="259"/>
      <c r="BE21" s="259"/>
      <c r="BF21" s="259"/>
      <c r="BG21" s="259"/>
      <c r="BH21" s="259"/>
      <c r="BI21" s="259"/>
    </row>
    <row r="22" spans="1:61" ht="14.45" customHeight="1">
      <c r="A22" s="274"/>
      <c r="B22" s="275"/>
      <c r="C22" s="264"/>
      <c r="D22" s="123" t="s">
        <v>18</v>
      </c>
      <c r="E22" s="57">
        <v>37</v>
      </c>
      <c r="F22" s="57">
        <v>42.6</v>
      </c>
      <c r="G22" s="57">
        <v>48</v>
      </c>
      <c r="H22" s="247" t="s">
        <v>166</v>
      </c>
      <c r="I22" s="2"/>
      <c r="AE22" s="264"/>
      <c r="AF22" s="257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9"/>
      <c r="BB22" s="259"/>
      <c r="BC22" s="259"/>
      <c r="BD22" s="259"/>
      <c r="BE22" s="259"/>
      <c r="BF22" s="259"/>
      <c r="BG22" s="259"/>
      <c r="BH22" s="259"/>
      <c r="BI22" s="259"/>
    </row>
    <row r="23" spans="1:61" ht="14.45" customHeight="1">
      <c r="A23" s="274"/>
      <c r="B23" s="275"/>
      <c r="C23" s="264"/>
      <c r="D23" s="124" t="s">
        <v>20</v>
      </c>
      <c r="E23" s="58">
        <v>38.1</v>
      </c>
      <c r="F23" s="58">
        <v>44</v>
      </c>
      <c r="G23" s="58">
        <v>50.5</v>
      </c>
      <c r="H23" s="76">
        <v>45394</v>
      </c>
      <c r="I23" s="2"/>
      <c r="AE23" s="264"/>
      <c r="AF23" s="257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9"/>
      <c r="BB23" s="259"/>
      <c r="BC23" s="259"/>
      <c r="BD23" s="259"/>
      <c r="BE23" s="259"/>
      <c r="BF23" s="259"/>
      <c r="BG23" s="259"/>
      <c r="BH23" s="259"/>
      <c r="BI23" s="259"/>
    </row>
    <row r="24" spans="1:61" ht="14.45" customHeight="1">
      <c r="A24" s="274"/>
      <c r="B24" s="275"/>
      <c r="C24" s="264"/>
      <c r="D24" s="71" t="s">
        <v>21</v>
      </c>
      <c r="E24" s="168">
        <v>104</v>
      </c>
      <c r="F24" s="168">
        <v>105</v>
      </c>
      <c r="G24" s="168">
        <v>107</v>
      </c>
      <c r="H24" s="10"/>
      <c r="I24" s="2"/>
      <c r="AE24" s="264"/>
      <c r="AF24" s="257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107</v>
      </c>
      <c r="AN24" s="168">
        <f t="shared" si="0"/>
        <v>0</v>
      </c>
      <c r="AO24" s="168">
        <f t="shared" si="0"/>
        <v>0</v>
      </c>
      <c r="AP24" s="168">
        <f t="shared" si="0"/>
        <v>0</v>
      </c>
      <c r="AQ24" s="168">
        <f t="shared" si="0"/>
        <v>0</v>
      </c>
      <c r="AR24" s="168">
        <f t="shared" si="0"/>
        <v>0</v>
      </c>
      <c r="AS24" s="168">
        <f>IFERROR(ROUND(AS21/AS22*100,0),"")</f>
        <v>0</v>
      </c>
      <c r="AT24" s="250">
        <f>IFERROR(ROUND(AT21/AT22*100,0),"")</f>
        <v>0</v>
      </c>
      <c r="AU24" s="250">
        <f>IFERROR(ROUND(AU21/AU22*100,0),"")</f>
        <v>0</v>
      </c>
      <c r="AV24" s="250">
        <f t="shared" si="0"/>
        <v>0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9"/>
      <c r="BB24" s="259"/>
      <c r="BC24" s="259"/>
      <c r="BD24" s="259"/>
      <c r="BE24" s="259"/>
      <c r="BF24" s="259"/>
      <c r="BG24" s="259"/>
      <c r="BH24" s="259"/>
      <c r="BI24" s="259"/>
    </row>
    <row r="25" spans="1:61" ht="14.45" customHeight="1">
      <c r="A25" s="276"/>
      <c r="B25" s="277"/>
      <c r="C25" s="265"/>
      <c r="D25" s="186" t="s">
        <v>22</v>
      </c>
      <c r="E25" s="187">
        <v>101</v>
      </c>
      <c r="F25" s="187">
        <v>101</v>
      </c>
      <c r="G25" s="187">
        <v>101</v>
      </c>
      <c r="H25" s="9"/>
      <c r="I25" s="2"/>
      <c r="AE25" s="264"/>
      <c r="AF25" s="257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101</v>
      </c>
      <c r="AN25" s="187">
        <f t="shared" si="1"/>
        <v>0</v>
      </c>
      <c r="AO25" s="187">
        <f t="shared" si="1"/>
        <v>0</v>
      </c>
      <c r="AP25" s="187">
        <f t="shared" si="1"/>
        <v>0</v>
      </c>
      <c r="AQ25" s="187">
        <f t="shared" si="1"/>
        <v>0</v>
      </c>
      <c r="AR25" s="187">
        <f t="shared" si="1"/>
        <v>0</v>
      </c>
      <c r="AS25" s="187">
        <f t="shared" si="1"/>
        <v>0</v>
      </c>
      <c r="AT25" s="250">
        <f t="shared" si="1"/>
        <v>0</v>
      </c>
      <c r="AU25" s="250">
        <f t="shared" si="1"/>
        <v>0</v>
      </c>
      <c r="AV25" s="250">
        <f t="shared" si="1"/>
        <v>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9"/>
      <c r="BB25" s="259"/>
      <c r="BC25" s="259"/>
      <c r="BD25" s="259"/>
      <c r="BE25" s="259"/>
      <c r="BF25" s="259"/>
      <c r="BG25" s="259"/>
      <c r="BH25" s="259"/>
      <c r="BI25" s="259"/>
    </row>
    <row r="26" spans="1:61" ht="14.45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5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5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5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5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2"/>
      <c r="BB31" s="262"/>
      <c r="BC31" s="262"/>
      <c r="BD31" s="259"/>
      <c r="BE31" s="259"/>
      <c r="BF31" s="259"/>
      <c r="BG31" s="259"/>
      <c r="BH31" s="259"/>
      <c r="BI31" s="259"/>
    </row>
    <row r="32" spans="1:61" ht="14.45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2"/>
      <c r="BB32" s="262"/>
      <c r="BC32" s="262"/>
      <c r="BD32" s="259"/>
      <c r="BE32" s="259"/>
      <c r="BF32" s="259"/>
      <c r="BG32" s="259"/>
      <c r="BH32" s="259"/>
      <c r="BI32" s="259"/>
    </row>
    <row r="33" spans="1:61" ht="14.45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2"/>
      <c r="BB33" s="262"/>
      <c r="BC33" s="262"/>
      <c r="BD33" s="259"/>
      <c r="BE33" s="259"/>
      <c r="BF33" s="259"/>
      <c r="BG33" s="259"/>
      <c r="BH33" s="259"/>
      <c r="BI33" s="259"/>
    </row>
    <row r="34" spans="1:61" ht="14.45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2"/>
      <c r="BB34" s="262"/>
      <c r="BC34" s="262"/>
      <c r="BD34" s="259"/>
      <c r="BE34" s="259"/>
      <c r="BF34" s="259"/>
      <c r="BG34" s="259"/>
      <c r="BH34" s="259"/>
      <c r="BI34" s="259"/>
    </row>
    <row r="35" spans="1:61" ht="14.45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2"/>
      <c r="BB35" s="262"/>
      <c r="BC35" s="262"/>
      <c r="BD35" s="259"/>
      <c r="BE35" s="259"/>
      <c r="BF35" s="259"/>
      <c r="BG35" s="259"/>
      <c r="BH35" s="259"/>
      <c r="BI35" s="259"/>
    </row>
    <row r="36" spans="1:61" ht="14.45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9"/>
      <c r="BB36" s="259"/>
      <c r="BC36" s="259"/>
      <c r="BD36" s="259"/>
      <c r="BE36" s="259"/>
      <c r="BF36" s="259"/>
      <c r="BG36" s="259"/>
      <c r="BH36" s="172"/>
      <c r="BI36" s="259"/>
    </row>
    <row r="37" spans="1:61" ht="14.45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9"/>
      <c r="BB37" s="259"/>
      <c r="BC37" s="259"/>
      <c r="BD37" s="259"/>
      <c r="BE37" s="259"/>
      <c r="BF37" s="259"/>
      <c r="BG37" s="259"/>
      <c r="BH37" s="172"/>
      <c r="BI37" s="259"/>
    </row>
    <row r="38" spans="1:61" ht="14.45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9"/>
      <c r="BB38" s="259"/>
      <c r="BC38" s="259"/>
      <c r="BD38" s="259"/>
      <c r="BE38" s="259"/>
      <c r="BF38" s="259"/>
      <c r="BG38" s="259"/>
      <c r="BH38" s="172"/>
      <c r="BI38" s="259"/>
    </row>
    <row r="39" spans="1:61" ht="14.45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9"/>
      <c r="BB39" s="259"/>
      <c r="BC39" s="259"/>
      <c r="BD39" s="259"/>
      <c r="BE39" s="259"/>
      <c r="BF39" s="259"/>
      <c r="BG39" s="259"/>
      <c r="BH39" s="172"/>
      <c r="BI39" s="259"/>
    </row>
    <row r="40" spans="1:61" ht="14.45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9"/>
      <c r="BB40" s="259"/>
      <c r="BC40" s="259"/>
      <c r="BD40" s="259"/>
      <c r="BE40" s="259"/>
      <c r="BF40" s="259"/>
      <c r="BG40" s="259"/>
      <c r="BH40" s="172"/>
      <c r="BI40" s="259"/>
    </row>
    <row r="41" spans="1:61" ht="14.45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9"/>
      <c r="BG41" s="259"/>
      <c r="BH41" s="172"/>
      <c r="BI41" s="259"/>
    </row>
    <row r="42" spans="1:61" ht="14.45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9"/>
      <c r="BG42" s="259"/>
      <c r="BH42" s="172"/>
      <c r="BI42" s="259"/>
    </row>
    <row r="43" spans="1:61" ht="14.45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9"/>
      <c r="BG43" s="259"/>
      <c r="BH43" s="172"/>
      <c r="BI43" s="259"/>
    </row>
    <row r="44" spans="1:61" ht="14.45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9"/>
      <c r="BG44" s="259"/>
      <c r="BH44" s="172"/>
      <c r="BI44" s="259"/>
    </row>
    <row r="45" spans="1:61" ht="14.45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9"/>
      <c r="BG45" s="259"/>
      <c r="BH45" s="172"/>
      <c r="BI45" s="259"/>
    </row>
    <row r="46" spans="1:61" ht="14.45" customHeight="1">
      <c r="E46" s="150"/>
      <c r="F46" s="150"/>
      <c r="G46" s="150"/>
    </row>
    <row r="47" spans="1:61" ht="14.45" customHeight="1"/>
    <row r="48" spans="1:61" ht="14.45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5.9259259259259336</v>
      </c>
      <c r="AN48" s="89">
        <f t="shared" si="2"/>
        <v>-76.666666666666643</v>
      </c>
      <c r="AO48" s="89">
        <f t="shared" si="2"/>
        <v>-72.022471910112429</v>
      </c>
      <c r="AP48" s="89">
        <f t="shared" si="2"/>
        <v>-85.411764705882348</v>
      </c>
      <c r="AQ48" s="89">
        <f t="shared" si="2"/>
        <v>-97.469879518072162</v>
      </c>
      <c r="AR48" s="89">
        <f t="shared" si="2"/>
        <v>-128.97058823529417</v>
      </c>
      <c r="AS48" s="74">
        <f t="shared" si="2"/>
        <v>-161.20689655172421</v>
      </c>
      <c r="AT48" s="89">
        <f t="shared" ref="AT48:AY48" si="3">(AT21-AT22)/(V63/10)</f>
        <v>-186.41509433962275</v>
      </c>
      <c r="AU48" s="89">
        <f t="shared" si="3"/>
        <v>-250.97560975609704</v>
      </c>
      <c r="AV48" s="89">
        <f t="shared" si="3"/>
        <v>-377.5000000000004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5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1.0769230769230813</v>
      </c>
      <c r="AN49" s="89">
        <f t="shared" si="4"/>
        <v>-70.119047619047635</v>
      </c>
      <c r="AO49" s="89">
        <f t="shared" si="4"/>
        <v>-77.701149425287383</v>
      </c>
      <c r="AP49" s="89">
        <f t="shared" si="4"/>
        <v>-92.439024390243873</v>
      </c>
      <c r="AQ49" s="89">
        <f t="shared" si="4"/>
        <v>-112.43243243243235</v>
      </c>
      <c r="AR49" s="89">
        <f t="shared" si="4"/>
        <v>-136.06060606060618</v>
      </c>
      <c r="AS49" s="89">
        <f t="shared" ref="AS49:AY49" si="5">(AS21-AS23)/(U64/10)</f>
        <v>-176.29629629629611</v>
      </c>
      <c r="AT49" s="89">
        <f t="shared" si="5"/>
        <v>-226.36363636363677</v>
      </c>
      <c r="AU49" s="89">
        <f t="shared" si="5"/>
        <v>-265.38461538461502</v>
      </c>
      <c r="AV49" s="89">
        <f t="shared" si="5"/>
        <v>-355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5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5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5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5" customHeight="1">
      <c r="AI53" s="85"/>
      <c r="AL53" s="93"/>
      <c r="AN53" s="89"/>
      <c r="AP53" s="89"/>
    </row>
    <row r="54" spans="2:51" ht="14.45" customHeight="1">
      <c r="F54" s="73"/>
      <c r="AI54" s="85"/>
    </row>
    <row r="55" spans="2:51" ht="14.45" customHeight="1">
      <c r="B55" s="68"/>
      <c r="AG55" s="150" t="s">
        <v>103</v>
      </c>
      <c r="AI55" s="85"/>
    </row>
    <row r="56" spans="2:51" ht="14.45" customHeight="1">
      <c r="AG56" s="150" t="s">
        <v>104</v>
      </c>
      <c r="AI56" s="85"/>
    </row>
    <row r="57" spans="2:51" ht="14.45" customHeight="1">
      <c r="N57" s="14" t="s">
        <v>119</v>
      </c>
      <c r="AI57" s="85"/>
    </row>
    <row r="58" spans="2:51" ht="14.45" customHeight="1">
      <c r="AI58" s="85"/>
    </row>
    <row r="59" spans="2:51" ht="22.5" customHeight="1">
      <c r="B59" s="68"/>
      <c r="J59" s="246" t="s">
        <v>152</v>
      </c>
      <c r="AI59" s="85"/>
    </row>
    <row r="60" spans="2:51" ht="14.45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5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5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>
        <f t="shared" si="6"/>
        <v>6.6000000000000014</v>
      </c>
      <c r="P62" s="78"/>
      <c r="Q62" s="79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102"/>
      <c r="AC62" s="74"/>
    </row>
    <row r="63" spans="2:51" ht="14.45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7">AS22-AR22</f>
        <v>5.7999999999999972</v>
      </c>
      <c r="V63" s="78">
        <f t="shared" ref="V63:V64" si="8">AT22-AS22</f>
        <v>5.2999999999999972</v>
      </c>
      <c r="W63" s="78">
        <f t="shared" ref="W63:W64" si="9">AU22-AT22</f>
        <v>4.1000000000000085</v>
      </c>
      <c r="X63" s="78">
        <f t="shared" ref="X63:X64" si="10">AV22-AU22</f>
        <v>2.7999999999999972</v>
      </c>
      <c r="Y63" s="78">
        <f t="shared" ref="Y63:Y64" si="11">AW22-AV22</f>
        <v>2.2999999999999972</v>
      </c>
      <c r="Z63" s="78">
        <f t="shared" ref="Z63:Z64" si="12">AX22-AW22</f>
        <v>1.7999999999999972</v>
      </c>
      <c r="AA63" s="78">
        <f t="shared" ref="AA63:AA64" si="13">AY22-AX22</f>
        <v>2.7000000000000028</v>
      </c>
      <c r="AB63" s="102"/>
      <c r="AC63" s="74"/>
    </row>
    <row r="64" spans="2:51" ht="14.45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7"/>
        <v>5.4000000000000057</v>
      </c>
      <c r="V64" s="78">
        <f t="shared" si="8"/>
        <v>4.3999999999999915</v>
      </c>
      <c r="W64" s="78">
        <f t="shared" si="9"/>
        <v>3.9000000000000057</v>
      </c>
      <c r="X64" s="78">
        <f t="shared" si="10"/>
        <v>3</v>
      </c>
      <c r="Y64" s="78">
        <f t="shared" si="11"/>
        <v>2.7000000000000028</v>
      </c>
      <c r="Z64" s="78">
        <f t="shared" si="12"/>
        <v>1.7999999999999972</v>
      </c>
      <c r="AA64" s="78">
        <f t="shared" si="13"/>
        <v>1.5</v>
      </c>
      <c r="AB64" s="102"/>
      <c r="AC64" s="74"/>
    </row>
    <row r="65" spans="10:30" ht="14.45" customHeight="1">
      <c r="J65" s="80" t="s">
        <v>66</v>
      </c>
      <c r="K65" s="81">
        <f t="shared" ref="K65:AA65" si="14">K62/K63*100</f>
        <v>125.86206896551724</v>
      </c>
      <c r="L65" s="81">
        <f t="shared" si="14"/>
        <v>79.629629629629591</v>
      </c>
      <c r="M65" s="81">
        <f t="shared" si="14"/>
        <v>119.64285714285717</v>
      </c>
      <c r="N65" s="81">
        <f t="shared" si="14"/>
        <v>107.14285714285711</v>
      </c>
      <c r="O65" s="81">
        <f t="shared" si="14"/>
        <v>122.22222222222227</v>
      </c>
      <c r="P65" s="81">
        <f t="shared" si="14"/>
        <v>0</v>
      </c>
      <c r="Q65" s="81">
        <f t="shared" si="14"/>
        <v>0</v>
      </c>
      <c r="R65" s="81">
        <f t="shared" si="14"/>
        <v>0</v>
      </c>
      <c r="S65" s="81">
        <f t="shared" si="14"/>
        <v>0</v>
      </c>
      <c r="T65" s="81">
        <f>T62/T63*100</f>
        <v>0</v>
      </c>
      <c r="U65" s="81">
        <f>U62/U63*100</f>
        <v>0</v>
      </c>
      <c r="V65" s="81">
        <f t="shared" si="14"/>
        <v>0</v>
      </c>
      <c r="W65" s="81">
        <f t="shared" si="14"/>
        <v>0</v>
      </c>
      <c r="X65" s="81">
        <f t="shared" si="14"/>
        <v>0</v>
      </c>
      <c r="Y65" s="81">
        <f t="shared" si="14"/>
        <v>0</v>
      </c>
      <c r="Z65" s="81">
        <f t="shared" si="14"/>
        <v>0</v>
      </c>
      <c r="AA65" s="81">
        <f t="shared" si="14"/>
        <v>0</v>
      </c>
      <c r="AB65" s="105"/>
      <c r="AC65" s="193"/>
    </row>
    <row r="66" spans="10:30" ht="14.45" customHeight="1">
      <c r="J66" s="80" t="s">
        <v>67</v>
      </c>
      <c r="K66" s="81">
        <f t="shared" ref="K66:AA66" si="15">K62/K64*100</f>
        <v>119.67213114754097</v>
      </c>
      <c r="L66" s="81">
        <f t="shared" si="15"/>
        <v>71.666666666666629</v>
      </c>
      <c r="M66" s="81">
        <f t="shared" si="15"/>
        <v>106.3492063492064</v>
      </c>
      <c r="N66" s="81">
        <f t="shared" si="15"/>
        <v>101.6949152542373</v>
      </c>
      <c r="O66" s="81">
        <f t="shared" si="15"/>
        <v>101.53846153846156</v>
      </c>
      <c r="P66" s="81">
        <f t="shared" si="15"/>
        <v>0</v>
      </c>
      <c r="Q66" s="81">
        <f t="shared" si="15"/>
        <v>0</v>
      </c>
      <c r="R66" s="81">
        <f t="shared" si="15"/>
        <v>0</v>
      </c>
      <c r="S66" s="81">
        <f t="shared" si="15"/>
        <v>0</v>
      </c>
      <c r="T66" s="81">
        <f t="shared" si="15"/>
        <v>0</v>
      </c>
      <c r="U66" s="81">
        <f t="shared" si="15"/>
        <v>0</v>
      </c>
      <c r="V66" s="81">
        <f t="shared" si="15"/>
        <v>0</v>
      </c>
      <c r="W66" s="81">
        <f t="shared" si="15"/>
        <v>0</v>
      </c>
      <c r="X66" s="81">
        <f t="shared" si="15"/>
        <v>0</v>
      </c>
      <c r="Y66" s="81">
        <f t="shared" si="15"/>
        <v>0</v>
      </c>
      <c r="Z66" s="81">
        <f t="shared" si="15"/>
        <v>0</v>
      </c>
      <c r="AA66" s="81">
        <f t="shared" si="15"/>
        <v>0</v>
      </c>
      <c r="AB66" s="105"/>
      <c r="AC66" s="193"/>
    </row>
    <row r="68" spans="10:30" ht="14.25">
      <c r="L68" s="24" t="s">
        <v>122</v>
      </c>
      <c r="M68" s="82"/>
      <c r="N68" s="82" t="s">
        <v>172</v>
      </c>
      <c r="O68" s="24"/>
      <c r="P68" s="24"/>
      <c r="Q68" s="133"/>
      <c r="X68" s="194"/>
      <c r="Y68" s="133"/>
      <c r="Z68" s="133"/>
      <c r="AA68" s="20"/>
      <c r="AB68" s="133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4" t="s">
        <v>67</v>
      </c>
      <c r="M70" s="82"/>
      <c r="N70" s="82" t="s">
        <v>168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25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25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2" t="s">
        <v>66</v>
      </c>
      <c r="Q30" s="282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3" t="s">
        <v>67</v>
      </c>
      <c r="Q32" s="283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0"/>
      <c r="G45" s="280"/>
      <c r="H45" s="20"/>
      <c r="I45" s="280"/>
      <c r="J45" s="280"/>
      <c r="K45" s="28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0"/>
      <c r="G47" s="280"/>
      <c r="H47" s="20"/>
      <c r="I47" s="280"/>
      <c r="J47" s="280"/>
      <c r="K47" s="28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0"/>
      <c r="G49" s="280"/>
      <c r="H49" s="20"/>
      <c r="I49" s="280"/>
      <c r="J49" s="280"/>
      <c r="K49" s="280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0"/>
      <c r="G51" s="280"/>
      <c r="H51" s="20"/>
      <c r="I51" s="280"/>
      <c r="J51" s="280"/>
      <c r="K51" s="28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新甘泉</vt:lpstr>
      <vt:lpstr>王秋</vt:lpstr>
      <vt:lpstr>Sheet2</vt:lpstr>
      <vt:lpstr>Sheet1</vt:lpstr>
      <vt:lpstr>Sheet1!Print_Area</vt:lpstr>
      <vt:lpstr>王秋!Print_Area</vt:lpstr>
      <vt:lpstr>新甘泉!Print_Area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2025-07-03T06:40:34Z</cp:lastPrinted>
  <dcterms:created xsi:type="dcterms:W3CDTF">2019-05-14T09:21:45Z</dcterms:created>
  <dcterms:modified xsi:type="dcterms:W3CDTF">2025-07-04T05:02:53Z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