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firstSheet="2" activeTab="2"/>
  </bookViews>
  <sheets>
    <sheet name="内訳書" sheetId="1" r:id="rId1"/>
    <sheet name="内訳書（記入例１－１）" sheetId="2" r:id="rId2"/>
    <sheet name="内訳書（記入例１－２）" sheetId="3" r:id="rId3"/>
    <sheet name="内訳書（記入例２）" sheetId="4" r:id="rId4"/>
    <sheet name="内訳書同等の様式（例）" sheetId="5" r:id="rId5"/>
    <sheet name="係数（31.04）" sheetId="6" r:id="rId6"/>
  </sheets>
  <definedNames>
    <definedName name="EMS">#REF!</definedName>
    <definedName name="EMSS">#REF!</definedName>
    <definedName name="HFC">#REF!</definedName>
    <definedName name="ISO">#REF!</definedName>
    <definedName name="KES">#REF!</definedName>
    <definedName name="PFC">#REF!</definedName>
    <definedName name="PPS">#REF!</definedName>
    <definedName name="_xlnm.Print_Area" localSheetId="5">'係数（31.04）'!$A$1:$J$71</definedName>
    <definedName name="_xlnm.Print_Area" localSheetId="0">'内訳書'!$A$1:$J$47</definedName>
    <definedName name="_xlnm.Print_Area" localSheetId="1">'内訳書（記入例１－１）'!$A$1:$J$47</definedName>
    <definedName name="_xlnm.Print_Area" localSheetId="2">'内訳書（記入例１－２）'!$A$1:$J$47</definedName>
    <definedName name="_xlnm.Print_Area" localSheetId="3">'内訳書（記入例２）'!$A$1:$J$47</definedName>
    <definedName name="_xlnm.Print_Area" localSheetId="4">'内訳書同等の様式（例）'!$A$1:$H$56</definedName>
    <definedName name="ﾁｪｯｸ">#REF!</definedName>
    <definedName name="期間">#REF!</definedName>
    <definedName name="記載区分">#REF!</definedName>
    <definedName name="区分">#REF!</definedName>
    <definedName name="計画期間">#REF!</definedName>
    <definedName name="電気">#REF!</definedName>
    <definedName name="年度">#REF!</definedName>
    <definedName name="燃料">#REF!</definedName>
    <definedName name="報告年度">#REF!</definedName>
  </definedNames>
  <calcPr fullCalcOnLoad="1"/>
</workbook>
</file>

<file path=xl/sharedStrings.xml><?xml version="1.0" encoding="utf-8"?>
<sst xmlns="http://schemas.openxmlformats.org/spreadsheetml/2006/main" count="711" uniqueCount="215">
  <si>
    <t>その他</t>
  </si>
  <si>
    <t>事業者名</t>
  </si>
  <si>
    <t>エネルギー種別</t>
  </si>
  <si>
    <t>単位</t>
  </si>
  <si>
    <t>電気</t>
  </si>
  <si>
    <t>産業用蒸気</t>
  </si>
  <si>
    <t>自家発電</t>
  </si>
  <si>
    <t>注 １</t>
  </si>
  <si>
    <t>昼間買電</t>
  </si>
  <si>
    <t>夜間買電</t>
  </si>
  <si>
    <t>提出書類の区分</t>
  </si>
  <si>
    <t>台</t>
  </si>
  <si>
    <t>揮発油(ガソリン)</t>
  </si>
  <si>
    <t>千立方メートル</t>
  </si>
  <si>
    <t>千キロワット時</t>
  </si>
  <si>
    <t>実数値</t>
  </si>
  <si>
    <t>蒸気、温水、冷水の供給元</t>
  </si>
  <si>
    <t>温室効果ガス排出量</t>
  </si>
  <si>
    <t>原油換算数量
（キロリットル）</t>
  </si>
  <si>
    <t>二酸化炭素換算
数量（トン）</t>
  </si>
  <si>
    <t>液化石油ガス(LPG)</t>
  </si>
  <si>
    <t>液化天然ガス(LNG)</t>
  </si>
  <si>
    <t>産業用蒸気以外の蒸気、温水、冷水</t>
  </si>
  <si>
    <t>上記以外のエネルギー</t>
  </si>
  <si>
    <t>該当する□には、レ印を記入してください。</t>
  </si>
  <si>
    <t>　 医療施設</t>
  </si>
  <si>
    <t>（　　　　　）</t>
  </si>
  <si>
    <t>燃料</t>
  </si>
  <si>
    <t>上記以外の買電</t>
  </si>
  <si>
    <t>３</t>
  </si>
  <si>
    <t>４</t>
  </si>
  <si>
    <t>５</t>
  </si>
  <si>
    <t>６</t>
  </si>
  <si>
    <t>車両</t>
  </si>
  <si>
    <t>灯油</t>
  </si>
  <si>
    <t>軽油</t>
  </si>
  <si>
    <t>Ａ重油</t>
  </si>
  <si>
    <t>小計</t>
  </si>
  <si>
    <t>合計</t>
  </si>
  <si>
    <t>基準年度（実績）</t>
  </si>
  <si>
    <t>（平成○○年度）</t>
  </si>
  <si>
    <t>目標年度（計画）</t>
  </si>
  <si>
    <t>報告年度（実績）</t>
  </si>
  <si>
    <t>事業者取組計画書</t>
  </si>
  <si>
    <t>事業者達成状況報告書</t>
  </si>
  <si>
    <t>年度</t>
  </si>
  <si>
    <t>都市ガス(CNGを含む。)</t>
  </si>
  <si>
    <t>７</t>
  </si>
  <si>
    <t>　 工場</t>
  </si>
  <si>
    <t>　 事務所</t>
  </si>
  <si>
    <t>　 商業施設</t>
  </si>
  <si>
    <t>　 宿泊施設</t>
  </si>
  <si>
    <t>　 教育施設</t>
  </si>
  <si>
    <t>　 文化施設</t>
  </si>
  <si>
    <t>　 運輸</t>
  </si>
  <si>
    <t>　 通信施設</t>
  </si>
  <si>
    <t>　 上下水道</t>
  </si>
  <si>
    <t>　 廃棄物処理</t>
  </si>
  <si>
    <t>　　　　</t>
  </si>
  <si>
    <t>キロリットル</t>
  </si>
  <si>
    <t>キロリットル</t>
  </si>
  <si>
    <t>キロリットル</t>
  </si>
  <si>
    <t>（　　　　　）</t>
  </si>
  <si>
    <t>（　　　　　）</t>
  </si>
  <si>
    <t>ギガジュール</t>
  </si>
  <si>
    <t>（　　　　　　）</t>
  </si>
  <si>
    <t>－</t>
  </si>
  <si>
    <t>－</t>
  </si>
  <si>
    <t>トラック</t>
  </si>
  <si>
    <t>バス</t>
  </si>
  <si>
    <t>タクシー</t>
  </si>
  <si>
    <t>２</t>
  </si>
  <si>
    <t>「基準年度」とは計画期間の前年度を、「目標年度」とは計画期間の最終年度を、「報告年度」とは計画期間のうち、今回報告の対象となる年度をいいます。</t>
  </si>
  <si>
    <t>燃料、蒸気、温水、冷水、電気等を販売している場合は、それに該当する数量を差し引いた実数値を記入してください。</t>
  </si>
  <si>
    <t>産業用蒸気とは、熱供給事業者以外から供給を受ける蒸気をいいます。</t>
  </si>
  <si>
    <t>自家発電分は、実数値のみを記載してください。</t>
  </si>
  <si>
    <t>HFC-23</t>
  </si>
  <si>
    <t>HFC-32</t>
  </si>
  <si>
    <t>HFC-41</t>
  </si>
  <si>
    <t>HFC-125</t>
  </si>
  <si>
    <t>HFC-134</t>
  </si>
  <si>
    <t>HFC-134a</t>
  </si>
  <si>
    <t>HFC-143</t>
  </si>
  <si>
    <t>HFC-143a</t>
  </si>
  <si>
    <t>HFC-152a</t>
  </si>
  <si>
    <t>HFC-227ea</t>
  </si>
  <si>
    <t>HFC-235fa</t>
  </si>
  <si>
    <t>HFC-245ca</t>
  </si>
  <si>
    <t>HFC-43-10-mee</t>
  </si>
  <si>
    <t>PFC-14</t>
  </si>
  <si>
    <t>PFC-116</t>
  </si>
  <si>
    <t>PFC-218</t>
  </si>
  <si>
    <t>PFC-31-10</t>
  </si>
  <si>
    <t>PFC-c318</t>
  </si>
  <si>
    <t>PFC-41-12</t>
  </si>
  <si>
    <t>PFC-51-14</t>
  </si>
  <si>
    <t>鳥取県株式会社</t>
  </si>
  <si>
    <r>
      <t>（</t>
    </r>
    <r>
      <rPr>
        <sz val="10.5"/>
        <color indexed="10"/>
        <rFont val="ＭＳ ゴシック"/>
        <family val="3"/>
      </rPr>
      <t>平成２１年度</t>
    </r>
    <r>
      <rPr>
        <sz val="10.5"/>
        <rFont val="ＭＳ 明朝"/>
        <family val="1"/>
      </rPr>
      <t>）</t>
    </r>
  </si>
  <si>
    <r>
      <t>その他(</t>
    </r>
    <r>
      <rPr>
        <sz val="10.5"/>
        <rFont val="ＭＳ 明朝"/>
        <family val="1"/>
      </rPr>
      <t xml:space="preserve">                                     　　　　　　   )</t>
    </r>
  </si>
  <si>
    <t>温室効果ガス排出量内訳書</t>
  </si>
  <si>
    <t>年度末使用車両数</t>
  </si>
  <si>
    <t>本内訳書における二酸化炭素換算数量は、地球温暖化対策の推進に関する法律第21条の２第３項に規定する「温室効果ガス算定排出量」の算定方法と同様の方法により算定した量をいいます。</t>
  </si>
  <si>
    <t>８</t>
  </si>
  <si>
    <t>９</t>
  </si>
  <si>
    <t>複数の工場等がある場合には、工場ごとに作成した本内訳書又は工場等ごとの燃料、電気及び車両の実数値を記載した書面を添付してください。</t>
  </si>
  <si>
    <t>温室効果ガス排出量内訳書</t>
  </si>
  <si>
    <t>　　　　</t>
  </si>
  <si>
    <t>－</t>
  </si>
  <si>
    <t>本内訳書における二酸化炭素換算数量は、地球温暖化対策の推進に関する法律第21条の２第３項に規定する「温室効果ガス算定排出量」の算定方法と同様の方法により算定した量をいいます。</t>
  </si>
  <si>
    <t>複数の工場等がある場合には、工場ごとに作成した本内訳書又は工場等ごとの燃料、電気及び車両の実数値を記載した書面を添付してください。</t>
  </si>
  <si>
    <t>（　　年度）</t>
  </si>
  <si>
    <r>
      <t>（　　</t>
    </r>
    <r>
      <rPr>
        <sz val="10.5"/>
        <rFont val="ＭＳ ゴシック"/>
        <family val="3"/>
      </rPr>
      <t>年度</t>
    </r>
    <r>
      <rPr>
        <sz val="10.5"/>
        <rFont val="ＭＳ 明朝"/>
        <family val="1"/>
      </rPr>
      <t>）</t>
    </r>
  </si>
  <si>
    <t>様式第２号（第５条、第７条関係）</t>
  </si>
  <si>
    <t>工場等の　　　　　　　　　　　　　　　　　　　　　　　　　　　　　　　　　　　　　　　　　　　　　　　　　　　　　　　　　　　　　　　　　　　　　　　　　　　　　　　　　　　　　主たる用途</t>
  </si>
  <si>
    <t>　 工場</t>
  </si>
  <si>
    <t>　 事務所</t>
  </si>
  <si>
    <t>　 商業施設</t>
  </si>
  <si>
    <t>　　　　</t>
  </si>
  <si>
    <t>－</t>
  </si>
  <si>
    <t>数量</t>
  </si>
  <si>
    <r>
      <t>G</t>
    </r>
    <r>
      <rPr>
        <sz val="10.5"/>
        <rFont val="ＭＳ 明朝"/>
        <family val="1"/>
      </rPr>
      <t>J/t</t>
    </r>
  </si>
  <si>
    <r>
      <t>G</t>
    </r>
    <r>
      <rPr>
        <sz val="10.5"/>
        <rFont val="ＭＳ 明朝"/>
        <family val="1"/>
      </rPr>
      <t>J/千m3</t>
    </r>
  </si>
  <si>
    <r>
      <t>t</t>
    </r>
    <r>
      <rPr>
        <sz val="10.5"/>
        <rFont val="ＭＳ 明朝"/>
        <family val="1"/>
      </rPr>
      <t>C/GJ</t>
    </r>
  </si>
  <si>
    <r>
      <t>t</t>
    </r>
    <r>
      <rPr>
        <sz val="10.5"/>
        <rFont val="ＭＳ 明朝"/>
        <family val="1"/>
      </rPr>
      <t>CO2/GJ</t>
    </r>
  </si>
  <si>
    <r>
      <t>t</t>
    </r>
    <r>
      <rPr>
        <sz val="10.5"/>
        <rFont val="ＭＳ 明朝"/>
        <family val="1"/>
      </rPr>
      <t>CO2/kWh</t>
    </r>
  </si>
  <si>
    <t>　　　　</t>
  </si>
  <si>
    <t>－</t>
  </si>
  <si>
    <t>年度末使用車両数（トラック）</t>
  </si>
  <si>
    <t>年度末使用車両数（バス）</t>
  </si>
  <si>
    <t>年度末使用車両数（タクシー）</t>
  </si>
  <si>
    <t>用途区分３（○○）</t>
  </si>
  <si>
    <t>用途区分４（○○）</t>
  </si>
  <si>
    <t>一般電気事業者（昼間買電）</t>
  </si>
  <si>
    <t>一般電気事業者（夜間買電）</t>
  </si>
  <si>
    <t>その他（上記以外の買電）</t>
  </si>
  <si>
    <t>その他（自家発電）</t>
  </si>
  <si>
    <t>原油換算数量（キロリットル）の換算方法</t>
  </si>
  <si>
    <t>二酸化炭素換算数量（トン）の換算方法</t>
  </si>
  <si>
    <t>1.</t>
  </si>
  <si>
    <t>2.</t>
  </si>
  <si>
    <t>1で算出した発熱量（GJ）に0.0258（キロリットル/GJ）をかけたものが、原油換算数量（キロリットル）となります。</t>
  </si>
  <si>
    <t>エネルギー種別の実数値×換算係数を計算します（計算結果を「発熱量」という）。発熱量の単位はギガジュール（GJ）となるよう実数値、換算係数の単位を設定してください。</t>
  </si>
  <si>
    <t>3.</t>
  </si>
  <si>
    <t>例えば灯油の原油換算数量（キロリットル）を計算する場合、
灯油の実数値（キロリットル）×換算係数（GJ/キロリットル）×0.0258（キロリットル/GJ）
となります。</t>
  </si>
  <si>
    <t>1で算出した発熱量（GJ）に排出係数と44/12をかけたものが二酸化炭素換算数量（tCO2）となります。</t>
  </si>
  <si>
    <t>換算係数</t>
  </si>
  <si>
    <t>排出係数</t>
  </si>
  <si>
    <t>鳥取運送株式会社</t>
  </si>
  <si>
    <t>エネルギー種別の実数値内訳表</t>
  </si>
  <si>
    <t>実数値の計</t>
  </si>
  <si>
    <t>事業者取組計画書（又は事業者達成状況報告書）</t>
  </si>
  <si>
    <t>エネルギー種別の実数値</t>
  </si>
  <si>
    <t>種別</t>
  </si>
  <si>
    <t>鳥取県株式会社</t>
  </si>
  <si>
    <t>GJ/千m3</t>
  </si>
  <si>
    <t>tC/GJ</t>
  </si>
  <si>
    <t>千kWh</t>
  </si>
  <si>
    <t>千m3</t>
  </si>
  <si>
    <t>原油換算数量</t>
  </si>
  <si>
    <t>換算係数（数量）</t>
  </si>
  <si>
    <t>換算係数（単位）</t>
  </si>
  <si>
    <t>二酸化炭素換算数量</t>
  </si>
  <si>
    <t>排出係数（数量）</t>
  </si>
  <si>
    <t>排出係数（単位）</t>
  </si>
  <si>
    <t>数量（キロリットル）</t>
  </si>
  <si>
    <t>GJ/キロリットル</t>
  </si>
  <si>
    <t>－</t>
  </si>
  <si>
    <t>GJ/千kWh</t>
  </si>
  <si>
    <t>※</t>
  </si>
  <si>
    <t>その他主な燃料</t>
  </si>
  <si>
    <t>石油コークス</t>
  </si>
  <si>
    <t>コールタール</t>
  </si>
  <si>
    <t>石油アスファルト</t>
  </si>
  <si>
    <t>ナフサ</t>
  </si>
  <si>
    <t>B・C重油</t>
  </si>
  <si>
    <t>石油系炭化水素ガス</t>
  </si>
  <si>
    <t>原油のうちコンデンセート（NGL）</t>
  </si>
  <si>
    <t>原油（コンデンセート（NGL）を除く）</t>
  </si>
  <si>
    <t>※電気の排出係数は、次の数値を使用してください。</t>
  </si>
  <si>
    <t>コークス炉ガス</t>
  </si>
  <si>
    <t>高炉ガス</t>
  </si>
  <si>
    <t>転炉ガス</t>
  </si>
  <si>
    <t>石炭コークス</t>
  </si>
  <si>
    <r>
      <t>G</t>
    </r>
    <r>
      <rPr>
        <sz val="10.5"/>
        <rFont val="ＭＳ 明朝"/>
        <family val="1"/>
      </rPr>
      <t>J/キロリットル</t>
    </r>
  </si>
  <si>
    <t>エネルギー種別の実数値×換算係数により発熱量を計算します。</t>
  </si>
  <si>
    <t>例えば灯油の二酸化炭素換算数量（ｔCO2）を計算する場合、
灯油の実数値（キロリットル）×換算係数（GJ/キロリットル）×排出係数（tC/GJ）×44/12（CO2の分子量/Cの分子量）
となります。</t>
  </si>
  <si>
    <t>【換算係数・排出係数一覧（様式第2号に示す燃料及び電気）】</t>
  </si>
  <si>
    <t>（用途区分（工場等）ごとの実数値を示す書面の例／任意様式）</t>
  </si>
  <si>
    <t>tCO2/千kWh</t>
  </si>
  <si>
    <t>原油換算数量の換算係数及び二酸化炭素換算数量の排出係数について</t>
  </si>
  <si>
    <t>-</t>
  </si>
  <si>
    <t>数量（トン）</t>
  </si>
  <si>
    <t>鳥取県株式会社（工場製造部門）</t>
  </si>
  <si>
    <t>用途区分１（工場製造部門）</t>
  </si>
  <si>
    <t>用途区分２（営業部門）</t>
  </si>
  <si>
    <t>原料炭</t>
  </si>
  <si>
    <t>一般炭</t>
  </si>
  <si>
    <t>無煙炭</t>
  </si>
  <si>
    <t>【換算係数・排出係数一覧（様式第2号に示していないが改正省エネ法様式で報告対象の燃料）】</t>
  </si>
  <si>
    <t>基準年度（又は目標年度、報告年度）（平成○○年度）</t>
  </si>
  <si>
    <r>
      <t>電気事業者から供給された電気を使用している場合は、環境大臣及び経済産業大臣が公表する電気事業者ごとの排出係数</t>
    </r>
    <r>
      <rPr>
        <sz val="10.5"/>
        <color indexed="10"/>
        <rFont val="ＭＳ ゴシック"/>
        <family val="3"/>
      </rPr>
      <t>（調整後係数をお使いください）</t>
    </r>
  </si>
  <si>
    <t xml:space="preserve">２
</t>
  </si>
  <si>
    <t xml:space="preserve">１
</t>
  </si>
  <si>
    <t xml:space="preserve">３
</t>
  </si>
  <si>
    <t>電気事業者以外の者から供給された電気を使用している場合は、１に相当する排出係数で、実測等に基づく適切な排出係数</t>
  </si>
  <si>
    <t>１及び２の方法で算定できない場合は、１又は２の排出係数に代替するものとして環境大臣及び経済産業大臣が公表する排出係数</t>
  </si>
  <si>
    <t>本内訳書における原油換算数量は、エネルギーの使用の合理化等に関する法律施行規則第４条に規定する原油の数量への換算の方法により算定した量をいいます。</t>
  </si>
  <si>
    <t>小売電気事業者からの買電で、昼夜別契約をしていない場合は、全量昼間買電として計算してください。</t>
  </si>
  <si>
    <t>小売電気事業者からの買電</t>
  </si>
  <si>
    <t>小売電気事業者からの買電（昼間買電）</t>
  </si>
  <si>
    <t>小売電気事業者からの買電（夜間買電）</t>
  </si>
  <si>
    <t>小売電気事業者からの買電で、昼夜別契約をしていない場合は、全量昼間買電として計算してください。</t>
  </si>
  <si>
    <t>　中国電力株式会社　0.545 tCO2/千kWh（調整後）</t>
  </si>
  <si>
    <t>https://ghg-santeikohyo.env.go.jp/files/calc/r05_coefficient.pdf</t>
  </si>
  <si>
    <t>令和3年度実績　電気事業者別排出係数（令和5年1月24日公表）</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</si>
</sst>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 "/>
    <numFmt numFmtId="179" formatCode="0.0_);[Red]\(0.0\)"/>
    <numFmt numFmtId="180" formatCode="0.0000_ "/>
    <numFmt numFmtId="181" formatCode="0.00_);[Red]\(0.00\)"/>
    <numFmt numFmtId="182" formatCode="0.00_ "/>
    <numFmt numFmtId="183" formatCode="0.000_ "/>
    <numFmt numFmtId="184" formatCode="0.000_);[Red]\(0.000\)"/>
    <numFmt numFmtId="185" formatCode="0.0000_);[Red]\(0.0000\)"/>
    <numFmt numFmtId="186" formatCode="#,##0.000_ "/>
    <numFmt numFmtId="187" formatCode="0;&quot;△ &quot;0"/>
    <numFmt numFmtId="188" formatCode="0.000%"/>
    <numFmt numFmtId="189" formatCode="0.0_ "/>
    <numFmt numFmtId="190" formatCode="#,##0.0_ "/>
    <numFmt numFmtId="191" formatCode="###,###,###,###.###"/>
    <numFmt numFmtId="192" formatCode="#,##0.000;[Red]\-#,##0.000"/>
    <numFmt numFmtId="193" formatCode="0.0%"/>
    <numFmt numFmtId="194" formatCode="#,##0.0_);[Red]\(#,##0.0\)"/>
    <numFmt numFmtId="195" formatCode="0_ "/>
    <numFmt numFmtId="196" formatCode="#,##0.0"/>
    <numFmt numFmtId="197" formatCode="#,##0.000_);[Red]\(#,##0.000\)"/>
    <numFmt numFmtId="198" formatCode="#,##0.0000_);[Red]\(#,##0.0000\)"/>
    <numFmt numFmtId="199" formatCode="0.000000_);[Red]\(0.000000\)"/>
    <numFmt numFmtId="200" formatCode="0_);[Red]\(0\)"/>
  </numFmts>
  <fonts count="53">
    <font>
      <sz val="10.5"/>
      <name val="ＭＳ 明朝"/>
      <family val="1"/>
    </font>
    <font>
      <sz val="11"/>
      <name val="ＭＳ Ｐゴシック"/>
      <family val="3"/>
    </font>
    <font>
      <sz val="6"/>
      <name val="ＭＳ Ｐゴシック"/>
      <family val="3"/>
    </font>
    <font>
      <sz val="6"/>
      <name val="ＭＳ 明朝"/>
      <family val="1"/>
    </font>
    <font>
      <sz val="9"/>
      <name val="ＭＳ 明朝"/>
      <family val="1"/>
    </font>
    <font>
      <sz val="11"/>
      <name val="ＭＳ 明朝"/>
      <family val="1"/>
    </font>
    <font>
      <u val="single"/>
      <sz val="11"/>
      <color indexed="12"/>
      <name val="ＭＳ Ｐゴシック"/>
      <family val="3"/>
    </font>
    <font>
      <u val="single"/>
      <sz val="11"/>
      <color indexed="36"/>
      <name val="ＭＳ Ｐゴシック"/>
      <family val="3"/>
    </font>
    <font>
      <sz val="11"/>
      <name val="ＭＳ Ｐ明朝"/>
      <family val="1"/>
    </font>
    <font>
      <sz val="11"/>
      <color indexed="10"/>
      <name val="ＭＳ ゴシック"/>
      <family val="3"/>
    </font>
    <font>
      <sz val="10.5"/>
      <color indexed="10"/>
      <name val="ＭＳ ゴシック"/>
      <family val="3"/>
    </font>
    <font>
      <sz val="10.5"/>
      <name val="ＭＳ ゴシック"/>
      <family val="3"/>
    </font>
    <font>
      <u val="single"/>
      <sz val="11"/>
      <color indexed="12"/>
      <name val="ＭＳ 明朝"/>
      <family val="1"/>
    </font>
    <font>
      <sz val="10.5"/>
      <name val="ＭＳ Ｐゴシック"/>
      <family val="3"/>
    </font>
    <font>
      <sz val="12"/>
      <name val="ＭＳ ゴシック"/>
      <family val="3"/>
    </font>
    <font>
      <sz val="10.5"/>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明朝"/>
      <family val="1"/>
    </font>
    <font>
      <sz val="12"/>
      <color indexed="10"/>
      <name val="ＭＳ ゴシック"/>
      <family val="3"/>
    </font>
    <font>
      <sz val="14"/>
      <color indexed="10"/>
      <name val="HGP創英角ｺﾞｼｯｸUB"/>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1" fillId="0" borderId="0">
      <alignment/>
      <protection/>
    </xf>
    <xf numFmtId="0" fontId="7" fillId="0" borderId="0" applyNumberFormat="0" applyFill="0" applyBorder="0" applyAlignment="0" applyProtection="0"/>
    <xf numFmtId="0" fontId="52" fillId="32" borderId="0" applyNumberFormat="0" applyBorder="0" applyAlignment="0" applyProtection="0"/>
  </cellStyleXfs>
  <cellXfs count="248">
    <xf numFmtId="0" fontId="0" fillId="0" borderId="0" xfId="0" applyAlignment="1">
      <alignment vertical="center"/>
    </xf>
    <xf numFmtId="0" fontId="0" fillId="33" borderId="10" xfId="0" applyFill="1" applyBorder="1" applyAlignment="1">
      <alignment vertical="center"/>
    </xf>
    <xf numFmtId="0" fontId="5" fillId="33" borderId="0" xfId="0" applyFont="1" applyFill="1" applyAlignment="1">
      <alignment vertical="center"/>
    </xf>
    <xf numFmtId="0" fontId="4" fillId="33" borderId="0" xfId="0" applyFont="1" applyFill="1" applyAlignment="1">
      <alignment horizontal="right" vertical="top"/>
    </xf>
    <xf numFmtId="0" fontId="4" fillId="33" borderId="0" xfId="0" applyFont="1" applyFill="1" applyAlignment="1" quotePrefix="1">
      <alignment horizontal="right" vertical="top"/>
    </xf>
    <xf numFmtId="0" fontId="4" fillId="33" borderId="0" xfId="0" applyFont="1" applyFill="1" applyAlignment="1">
      <alignment vertical="top" wrapText="1"/>
    </xf>
    <xf numFmtId="0" fontId="4" fillId="33" borderId="0" xfId="0" applyFont="1" applyFill="1" applyAlignment="1">
      <alignment wrapText="1"/>
    </xf>
    <xf numFmtId="0" fontId="4" fillId="33" borderId="0" xfId="0" applyFont="1" applyFill="1" applyAlignment="1">
      <alignment vertical="top"/>
    </xf>
    <xf numFmtId="0" fontId="0" fillId="33" borderId="0" xfId="0" applyFill="1" applyAlignment="1">
      <alignment vertical="center"/>
    </xf>
    <xf numFmtId="0" fontId="0" fillId="33" borderId="0" xfId="0" applyFont="1" applyFill="1" applyAlignment="1">
      <alignment vertical="center"/>
    </xf>
    <xf numFmtId="0" fontId="4" fillId="33" borderId="0" xfId="0" applyFont="1" applyFill="1" applyBorder="1" applyAlignment="1">
      <alignment horizontal="left" vertical="center"/>
    </xf>
    <xf numFmtId="0" fontId="0" fillId="33" borderId="0" xfId="0" applyFill="1" applyAlignment="1">
      <alignment horizontal="left" vertical="center"/>
    </xf>
    <xf numFmtId="0" fontId="8" fillId="33" borderId="11" xfId="0" applyFont="1" applyFill="1" applyBorder="1" applyAlignment="1">
      <alignment horizontal="center" vertical="center"/>
    </xf>
    <xf numFmtId="0" fontId="5" fillId="33" borderId="0" xfId="61" applyFont="1" applyFill="1" applyAlignment="1">
      <alignment vertical="top"/>
      <protection/>
    </xf>
    <xf numFmtId="0" fontId="0" fillId="34" borderId="12" xfId="0" applyFont="1" applyFill="1" applyBorder="1" applyAlignment="1">
      <alignment vertical="center" wrapText="1"/>
    </xf>
    <xf numFmtId="0" fontId="0" fillId="34" borderId="11" xfId="0" applyFont="1" applyFill="1" applyBorder="1" applyAlignment="1">
      <alignment horizontal="distributed" vertical="center" wrapText="1"/>
    </xf>
    <xf numFmtId="0" fontId="4" fillId="33" borderId="0" xfId="0" applyFont="1" applyFill="1" applyAlignment="1">
      <alignment horizontal="left" vertical="top" wrapText="1"/>
    </xf>
    <xf numFmtId="0" fontId="0" fillId="33" borderId="10" xfId="0" applyFont="1" applyFill="1" applyBorder="1" applyAlignment="1">
      <alignment horizontal="center" vertical="center"/>
    </xf>
    <xf numFmtId="0" fontId="0" fillId="33" borderId="10" xfId="0" applyFont="1" applyFill="1" applyBorder="1" applyAlignment="1">
      <alignment horizontal="center" vertical="center" wrapText="1"/>
    </xf>
    <xf numFmtId="0" fontId="0" fillId="34" borderId="13" xfId="0" applyFont="1" applyFill="1" applyBorder="1" applyAlignment="1">
      <alignment horizontal="left" vertical="center"/>
    </xf>
    <xf numFmtId="0" fontId="0" fillId="34" borderId="14"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6" xfId="0" applyFont="1" applyFill="1" applyBorder="1" applyAlignment="1">
      <alignment horizontal="left" vertical="center"/>
    </xf>
    <xf numFmtId="0" fontId="0" fillId="34" borderId="0" xfId="0" applyFont="1" applyFill="1" applyBorder="1" applyAlignment="1">
      <alignment horizontal="left" vertical="center"/>
    </xf>
    <xf numFmtId="0" fontId="0" fillId="34" borderId="17" xfId="0" applyFont="1" applyFill="1" applyBorder="1" applyAlignment="1">
      <alignment horizontal="left" vertical="center"/>
    </xf>
    <xf numFmtId="0" fontId="0" fillId="34" borderId="13" xfId="0" applyFont="1" applyFill="1" applyBorder="1" applyAlignment="1">
      <alignment vertical="center" wrapText="1"/>
    </xf>
    <xf numFmtId="0" fontId="0" fillId="34" borderId="14" xfId="0" applyFont="1" applyFill="1" applyBorder="1" applyAlignment="1">
      <alignment vertical="center" wrapText="1"/>
    </xf>
    <xf numFmtId="0" fontId="0" fillId="34" borderId="15" xfId="0" applyFont="1" applyFill="1" applyBorder="1" applyAlignment="1">
      <alignment vertical="center" wrapText="1"/>
    </xf>
    <xf numFmtId="0" fontId="0" fillId="34" borderId="13" xfId="0" applyFont="1" applyFill="1" applyBorder="1" applyAlignment="1">
      <alignment horizontal="center" vertical="center" wrapText="1"/>
    </xf>
    <xf numFmtId="0" fontId="0" fillId="34" borderId="14" xfId="0" applyFont="1" applyFill="1" applyBorder="1" applyAlignment="1">
      <alignment horizontal="distributed" vertical="center" wrapText="1"/>
    </xf>
    <xf numFmtId="0" fontId="0" fillId="34" borderId="14"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34" borderId="16" xfId="0" applyFont="1" applyFill="1" applyBorder="1" applyAlignment="1">
      <alignment vertical="center" wrapText="1"/>
    </xf>
    <xf numFmtId="0" fontId="0" fillId="34" borderId="0" xfId="0" applyFont="1" applyFill="1" applyBorder="1" applyAlignment="1">
      <alignment vertical="center" wrapText="1"/>
    </xf>
    <xf numFmtId="0" fontId="0" fillId="34" borderId="17" xfId="0" applyFont="1" applyFill="1" applyBorder="1" applyAlignment="1">
      <alignment vertical="center" wrapText="1"/>
    </xf>
    <xf numFmtId="0" fontId="0" fillId="34" borderId="16" xfId="0" applyFont="1" applyFill="1" applyBorder="1" applyAlignment="1">
      <alignment horizontal="center" vertical="center" wrapText="1"/>
    </xf>
    <xf numFmtId="0" fontId="0" fillId="34" borderId="0" xfId="0" applyFont="1" applyFill="1" applyBorder="1" applyAlignment="1">
      <alignment horizontal="distributed" vertical="center" wrapText="1"/>
    </xf>
    <xf numFmtId="0" fontId="0" fillId="34" borderId="11" xfId="0" applyFont="1" applyFill="1" applyBorder="1" applyAlignment="1">
      <alignment horizontal="center" vertical="center" wrapText="1"/>
    </xf>
    <xf numFmtId="0" fontId="0" fillId="34" borderId="18" xfId="0" applyFont="1" applyFill="1" applyBorder="1" applyAlignment="1">
      <alignment vertical="center" wrapText="1"/>
    </xf>
    <xf numFmtId="176" fontId="0" fillId="34" borderId="10" xfId="0" applyNumberFormat="1" applyFont="1" applyFill="1" applyBorder="1" applyAlignment="1">
      <alignment vertical="center"/>
    </xf>
    <xf numFmtId="194" fontId="0" fillId="0" borderId="10" xfId="0" applyNumberFormat="1" applyFont="1" applyFill="1" applyBorder="1" applyAlignment="1">
      <alignment vertical="center"/>
    </xf>
    <xf numFmtId="0" fontId="0" fillId="34" borderId="10" xfId="0" applyFont="1" applyFill="1" applyBorder="1" applyAlignment="1">
      <alignment horizontal="center" vertical="center"/>
    </xf>
    <xf numFmtId="0" fontId="0" fillId="34" borderId="10" xfId="0" applyFont="1" applyFill="1" applyBorder="1" applyAlignment="1">
      <alignment vertical="center" shrinkToFit="1"/>
    </xf>
    <xf numFmtId="0" fontId="0" fillId="33" borderId="10" xfId="0" applyFont="1" applyFill="1" applyBorder="1" applyAlignment="1">
      <alignment vertical="center"/>
    </xf>
    <xf numFmtId="194" fontId="0" fillId="33" borderId="10" xfId="0" applyNumberFormat="1" applyFont="1" applyFill="1" applyBorder="1" applyAlignment="1">
      <alignment vertical="center"/>
    </xf>
    <xf numFmtId="0" fontId="0" fillId="33" borderId="0" xfId="0" applyFont="1" applyFill="1" applyBorder="1" applyAlignment="1">
      <alignment horizontal="center" vertical="center" textRotation="255"/>
    </xf>
    <xf numFmtId="0" fontId="0" fillId="34" borderId="10" xfId="0" applyFont="1" applyFill="1" applyBorder="1" applyAlignment="1">
      <alignment horizontal="right" vertical="center"/>
    </xf>
    <xf numFmtId="176" fontId="10" fillId="34" borderId="10" xfId="0" applyNumberFormat="1" applyFont="1" applyFill="1" applyBorder="1" applyAlignment="1">
      <alignment vertical="center"/>
    </xf>
    <xf numFmtId="197" fontId="0" fillId="0" borderId="10" xfId="0" applyNumberFormat="1" applyFont="1" applyFill="1" applyBorder="1" applyAlignment="1">
      <alignment vertical="center"/>
    </xf>
    <xf numFmtId="0" fontId="0" fillId="34" borderId="0" xfId="0" applyFont="1" applyFill="1" applyBorder="1" applyAlignment="1">
      <alignment horizontal="center" vertical="center" wrapText="1"/>
    </xf>
    <xf numFmtId="0" fontId="10" fillId="34" borderId="10" xfId="0" applyFont="1" applyFill="1" applyBorder="1" applyAlignment="1">
      <alignment horizontal="right" vertical="center"/>
    </xf>
    <xf numFmtId="0" fontId="0" fillId="0" borderId="10" xfId="0" applyFont="1" applyFill="1" applyBorder="1" applyAlignment="1">
      <alignment horizontal="center" vertical="center"/>
    </xf>
    <xf numFmtId="176" fontId="0" fillId="0" borderId="10" xfId="0" applyNumberFormat="1" applyFont="1" applyFill="1" applyBorder="1" applyAlignment="1">
      <alignment vertical="center"/>
    </xf>
    <xf numFmtId="176" fontId="10" fillId="0" borderId="10" xfId="0" applyNumberFormat="1" applyFont="1" applyFill="1" applyBorder="1" applyAlignment="1">
      <alignment vertical="center"/>
    </xf>
    <xf numFmtId="0" fontId="0" fillId="0" borderId="10" xfId="0" applyFont="1" applyFill="1" applyBorder="1" applyAlignment="1">
      <alignment vertical="center" shrinkToFit="1"/>
    </xf>
    <xf numFmtId="0" fontId="10" fillId="0" borderId="10" xfId="0" applyFont="1" applyFill="1" applyBorder="1" applyAlignment="1">
      <alignment horizontal="right" vertical="center"/>
    </xf>
    <xf numFmtId="0" fontId="0" fillId="0" borderId="10" xfId="0" applyFont="1" applyFill="1" applyBorder="1" applyAlignment="1">
      <alignment horizontal="right" vertical="center"/>
    </xf>
    <xf numFmtId="176" fontId="0" fillId="0" borderId="10" xfId="0" applyNumberFormat="1" applyFont="1" applyFill="1" applyBorder="1" applyAlignment="1">
      <alignment horizontal="center" vertical="center"/>
    </xf>
    <xf numFmtId="198" fontId="0" fillId="0" borderId="10" xfId="0" applyNumberFormat="1" applyFont="1" applyFill="1" applyBorder="1" applyAlignment="1">
      <alignment vertical="center"/>
    </xf>
    <xf numFmtId="194" fontId="0" fillId="0" borderId="10" xfId="0" applyNumberFormat="1" applyFont="1" applyFill="1" applyBorder="1" applyAlignment="1">
      <alignment horizontal="center" vertical="center"/>
    </xf>
    <xf numFmtId="176" fontId="0" fillId="0" borderId="10" xfId="0" applyNumberFormat="1" applyFill="1" applyBorder="1" applyAlignment="1">
      <alignment horizontal="center" vertical="center"/>
    </xf>
    <xf numFmtId="194" fontId="0" fillId="34" borderId="10" xfId="0" applyNumberFormat="1" applyFont="1" applyFill="1" applyBorder="1" applyAlignment="1">
      <alignment vertical="center"/>
    </xf>
    <xf numFmtId="0" fontId="0" fillId="33" borderId="19" xfId="0" applyFont="1" applyFill="1" applyBorder="1" applyAlignment="1">
      <alignment vertical="center" wrapText="1"/>
    </xf>
    <xf numFmtId="0" fontId="5" fillId="33" borderId="19" xfId="0" applyFont="1" applyFill="1" applyBorder="1" applyAlignment="1">
      <alignment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wrapText="1"/>
    </xf>
    <xf numFmtId="0" fontId="5" fillId="33" borderId="10" xfId="0" applyFont="1" applyFill="1" applyBorder="1" applyAlignment="1">
      <alignment vertical="center" shrinkToFit="1"/>
    </xf>
    <xf numFmtId="0" fontId="0" fillId="0" borderId="10" xfId="0" applyFont="1" applyFill="1" applyBorder="1" applyAlignment="1">
      <alignment vertical="center"/>
    </xf>
    <xf numFmtId="0" fontId="4" fillId="0" borderId="0" xfId="0" applyFont="1" applyFill="1" applyAlignment="1">
      <alignment horizontal="right" vertical="top"/>
    </xf>
    <xf numFmtId="0" fontId="0" fillId="33" borderId="20" xfId="0" applyFont="1" applyFill="1" applyBorder="1" applyAlignment="1">
      <alignment horizontal="center" vertical="center" textRotation="255"/>
    </xf>
    <xf numFmtId="0" fontId="0" fillId="0" borderId="20" xfId="0" applyBorder="1" applyAlignment="1">
      <alignment vertical="center"/>
    </xf>
    <xf numFmtId="0" fontId="0" fillId="0" borderId="10" xfId="0" applyFont="1" applyFill="1" applyBorder="1" applyAlignment="1">
      <alignment vertical="center" wrapText="1"/>
    </xf>
    <xf numFmtId="0" fontId="0" fillId="33" borderId="19" xfId="0" applyFont="1" applyFill="1" applyBorder="1" applyAlignment="1">
      <alignment vertical="center" wrapText="1" shrinkToFit="1"/>
    </xf>
    <xf numFmtId="0" fontId="5" fillId="33" borderId="19" xfId="0" applyFont="1" applyFill="1" applyBorder="1" applyAlignment="1">
      <alignment vertical="center" wrapText="1" shrinkToFit="1"/>
    </xf>
    <xf numFmtId="0" fontId="0" fillId="0" borderId="19" xfId="0" applyFont="1" applyFill="1" applyBorder="1" applyAlignment="1">
      <alignment vertical="center" wrapText="1" shrinkToFit="1"/>
    </xf>
    <xf numFmtId="0" fontId="0" fillId="33" borderId="14" xfId="0" applyFill="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quotePrefix="1">
      <alignment vertical="top"/>
    </xf>
    <xf numFmtId="0" fontId="0" fillId="0" borderId="12" xfId="0" applyBorder="1" applyAlignment="1" quotePrefix="1">
      <alignment vertical="top"/>
    </xf>
    <xf numFmtId="0" fontId="0" fillId="0" borderId="14" xfId="0" applyFont="1" applyFill="1" applyBorder="1" applyAlignment="1">
      <alignment vertical="center" shrinkToFit="1"/>
    </xf>
    <xf numFmtId="176" fontId="0" fillId="0" borderId="14" xfId="0" applyNumberFormat="1" applyFont="1" applyFill="1" applyBorder="1" applyAlignment="1">
      <alignment vertical="center"/>
    </xf>
    <xf numFmtId="194" fontId="0" fillId="0" borderId="14" xfId="0" applyNumberFormat="1" applyFont="1" applyFill="1" applyBorder="1" applyAlignment="1">
      <alignment vertical="center"/>
    </xf>
    <xf numFmtId="0" fontId="0" fillId="0" borderId="0" xfId="0" applyFont="1" applyFill="1" applyBorder="1" applyAlignment="1">
      <alignment vertical="center" shrinkToFit="1"/>
    </xf>
    <xf numFmtId="176"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0" fillId="33" borderId="0" xfId="0" applyFont="1" applyFill="1" applyBorder="1" applyAlignment="1">
      <alignment horizontal="center" vertical="center"/>
    </xf>
    <xf numFmtId="0" fontId="0" fillId="33" borderId="0" xfId="0" applyFont="1" applyFill="1" applyBorder="1" applyAlignment="1">
      <alignment vertical="center"/>
    </xf>
    <xf numFmtId="0" fontId="0" fillId="0" borderId="0" xfId="0" applyFont="1" applyFill="1" applyBorder="1" applyAlignment="1">
      <alignment horizontal="center" vertical="center"/>
    </xf>
    <xf numFmtId="0" fontId="0" fillId="33" borderId="14" xfId="0" applyFont="1" applyFill="1" applyBorder="1" applyAlignment="1">
      <alignment vertical="center" textRotation="255"/>
    </xf>
    <xf numFmtId="0" fontId="0" fillId="33" borderId="0" xfId="0" applyFont="1" applyFill="1" applyBorder="1" applyAlignment="1">
      <alignment vertical="center" textRotation="255"/>
    </xf>
    <xf numFmtId="0" fontId="0" fillId="33" borderId="11" xfId="0" applyFont="1" applyFill="1" applyBorder="1" applyAlignment="1">
      <alignment vertical="center" textRotation="255"/>
    </xf>
    <xf numFmtId="0" fontId="0" fillId="33" borderId="11" xfId="0" applyFill="1" applyBorder="1" applyAlignment="1">
      <alignment vertical="center"/>
    </xf>
    <xf numFmtId="0" fontId="0" fillId="33" borderId="11" xfId="0" applyFont="1" applyFill="1" applyBorder="1" applyAlignment="1">
      <alignment vertical="center"/>
    </xf>
    <xf numFmtId="0" fontId="10" fillId="33" borderId="0" xfId="0" applyFont="1" applyFill="1" applyBorder="1" applyAlignment="1">
      <alignment vertical="center"/>
    </xf>
    <xf numFmtId="0" fontId="11" fillId="35" borderId="19" xfId="0" applyFont="1" applyFill="1" applyBorder="1" applyAlignment="1">
      <alignment horizontal="center" vertical="center"/>
    </xf>
    <xf numFmtId="0" fontId="11" fillId="35" borderId="10" xfId="0" applyFont="1" applyFill="1" applyBorder="1" applyAlignment="1">
      <alignment horizontal="center" vertical="center"/>
    </xf>
    <xf numFmtId="0" fontId="4" fillId="33" borderId="0" xfId="0" applyFont="1" applyFill="1" applyAlignment="1">
      <alignment horizontal="left" vertical="top"/>
    </xf>
    <xf numFmtId="0" fontId="4" fillId="0" borderId="0" xfId="0" applyFont="1" applyFill="1" applyAlignment="1">
      <alignment horizontal="left" vertical="top" wrapText="1"/>
    </xf>
    <xf numFmtId="195" fontId="11" fillId="35" borderId="21" xfId="0" applyNumberFormat="1" applyFont="1" applyFill="1" applyBorder="1" applyAlignment="1">
      <alignment vertical="center" wrapText="1"/>
    </xf>
    <xf numFmtId="0" fontId="11" fillId="35" borderId="21" xfId="0" applyFont="1" applyFill="1" applyBorder="1" applyAlignment="1">
      <alignment vertical="center" wrapText="1"/>
    </xf>
    <xf numFmtId="0" fontId="0" fillId="0" borderId="0" xfId="0" applyBorder="1" applyAlignment="1">
      <alignment vertical="center"/>
    </xf>
    <xf numFmtId="0" fontId="10" fillId="33" borderId="10" xfId="0" applyFont="1" applyFill="1" applyBorder="1" applyAlignment="1">
      <alignment vertical="center"/>
    </xf>
    <xf numFmtId="0" fontId="9" fillId="33" borderId="10" xfId="0" applyFont="1" applyFill="1" applyBorder="1" applyAlignment="1">
      <alignment vertical="center" wrapText="1"/>
    </xf>
    <xf numFmtId="0" fontId="11" fillId="35" borderId="10" xfId="0" applyFont="1" applyFill="1" applyBorder="1" applyAlignment="1">
      <alignment horizontal="center" vertical="center" wrapText="1"/>
    </xf>
    <xf numFmtId="186" fontId="0" fillId="0" borderId="10" xfId="0" applyNumberFormat="1" applyFont="1" applyFill="1" applyBorder="1" applyAlignment="1">
      <alignment horizontal="center" vertical="center"/>
    </xf>
    <xf numFmtId="0" fontId="0" fillId="35" borderId="10" xfId="0" applyFont="1" applyFill="1" applyBorder="1" applyAlignment="1">
      <alignment horizontal="center" vertical="center" wrapText="1"/>
    </xf>
    <xf numFmtId="0" fontId="0" fillId="35" borderId="10" xfId="0" applyFont="1" applyFill="1" applyBorder="1" applyAlignment="1">
      <alignment horizontal="center" vertical="center"/>
    </xf>
    <xf numFmtId="194" fontId="0" fillId="0" borderId="0" xfId="0" applyNumberFormat="1" applyFont="1" applyFill="1" applyBorder="1" applyAlignment="1">
      <alignment horizontal="center" vertical="center"/>
    </xf>
    <xf numFmtId="0" fontId="0" fillId="33" borderId="0" xfId="0" applyFont="1" applyFill="1" applyBorder="1" applyAlignment="1">
      <alignment horizontal="left" vertical="center"/>
    </xf>
    <xf numFmtId="186" fontId="0" fillId="0" borderId="0" xfId="0" applyNumberFormat="1" applyFont="1" applyFill="1" applyBorder="1" applyAlignment="1">
      <alignment horizontal="center" vertical="center"/>
    </xf>
    <xf numFmtId="176" fontId="0" fillId="0" borderId="0" xfId="0" applyNumberFormat="1" applyFill="1" applyBorder="1" applyAlignment="1">
      <alignment horizontal="center" vertical="center"/>
    </xf>
    <xf numFmtId="199" fontId="0" fillId="0" borderId="0" xfId="0" applyNumberFormat="1" applyFont="1" applyFill="1" applyBorder="1" applyAlignment="1">
      <alignment horizontal="center" vertical="center"/>
    </xf>
    <xf numFmtId="0" fontId="0" fillId="0" borderId="10" xfId="0" applyBorder="1" applyAlignment="1">
      <alignment horizontal="center" vertical="center"/>
    </xf>
    <xf numFmtId="0" fontId="12" fillId="0" borderId="0" xfId="43" applyFont="1" applyAlignment="1" applyProtection="1">
      <alignment vertical="center"/>
      <protection/>
    </xf>
    <xf numFmtId="0" fontId="13" fillId="0" borderId="13" xfId="0" applyFont="1" applyBorder="1" applyAlignment="1">
      <alignment vertical="center"/>
    </xf>
    <xf numFmtId="0" fontId="13" fillId="0" borderId="0" xfId="0" applyFont="1" applyFill="1" applyBorder="1" applyAlignment="1">
      <alignment/>
    </xf>
    <xf numFmtId="0" fontId="14" fillId="0" borderId="0" xfId="0" applyFont="1" applyAlignment="1">
      <alignment vertical="center"/>
    </xf>
    <xf numFmtId="0" fontId="0" fillId="33" borderId="10" xfId="0" applyFill="1" applyBorder="1" applyAlignment="1">
      <alignment vertical="center" shrinkToFit="1"/>
    </xf>
    <xf numFmtId="0" fontId="10" fillId="0" borderId="10" xfId="0" applyNumberFormat="1" applyFont="1" applyFill="1" applyBorder="1" applyAlignment="1">
      <alignment vertical="center" shrinkToFit="1"/>
    </xf>
    <xf numFmtId="176" fontId="10" fillId="0" borderId="10" xfId="0" applyNumberFormat="1" applyFont="1" applyFill="1" applyBorder="1" applyAlignment="1">
      <alignment vertical="center" shrinkToFit="1"/>
    </xf>
    <xf numFmtId="0" fontId="11" fillId="0" borderId="16" xfId="0" applyFont="1" applyFill="1" applyBorder="1" applyAlignment="1">
      <alignment horizontal="center" vertical="center"/>
    </xf>
    <xf numFmtId="0" fontId="0" fillId="33" borderId="16" xfId="0" applyFont="1" applyFill="1" applyBorder="1" applyAlignment="1">
      <alignment vertical="center" shrinkToFit="1"/>
    </xf>
    <xf numFmtId="0" fontId="0" fillId="33" borderId="16" xfId="0" applyFont="1" applyFill="1" applyBorder="1" applyAlignment="1">
      <alignment vertical="center"/>
    </xf>
    <xf numFmtId="0" fontId="0" fillId="33" borderId="16" xfId="0" applyFont="1" applyFill="1" applyBorder="1" applyAlignment="1">
      <alignment vertical="center" wrapText="1"/>
    </xf>
    <xf numFmtId="0" fontId="5" fillId="33" borderId="16" xfId="0" applyFont="1" applyFill="1" applyBorder="1" applyAlignment="1">
      <alignment vertical="center" shrinkToFit="1"/>
    </xf>
    <xf numFmtId="0" fontId="5" fillId="33" borderId="16" xfId="0" applyFont="1" applyFill="1" applyBorder="1" applyAlignment="1">
      <alignment vertical="center" wrapText="1"/>
    </xf>
    <xf numFmtId="0" fontId="0" fillId="0" borderId="16" xfId="0" applyFont="1" applyFill="1" applyBorder="1" applyAlignment="1">
      <alignment vertical="center" shrinkToFit="1"/>
    </xf>
    <xf numFmtId="0" fontId="0" fillId="34" borderId="10" xfId="0" applyFill="1" applyBorder="1" applyAlignment="1">
      <alignment vertical="center" shrinkToFit="1"/>
    </xf>
    <xf numFmtId="0" fontId="10" fillId="34" borderId="10" xfId="0" applyFont="1" applyFill="1" applyBorder="1" applyAlignment="1">
      <alignment vertical="center" shrinkToFit="1"/>
    </xf>
    <xf numFmtId="0" fontId="10" fillId="0" borderId="10" xfId="0" applyFont="1" applyFill="1" applyBorder="1" applyAlignment="1">
      <alignment vertical="center" shrinkToFit="1"/>
    </xf>
    <xf numFmtId="0" fontId="0" fillId="0" borderId="10" xfId="0" applyFill="1" applyBorder="1" applyAlignment="1">
      <alignment vertical="center" shrinkToFit="1"/>
    </xf>
    <xf numFmtId="194" fontId="0" fillId="33" borderId="10" xfId="0" applyNumberFormat="1" applyFill="1" applyBorder="1" applyAlignment="1">
      <alignment horizontal="right" vertical="center" shrinkToFit="1"/>
    </xf>
    <xf numFmtId="194" fontId="10" fillId="0" borderId="10" xfId="0" applyNumberFormat="1" applyFont="1" applyFill="1" applyBorder="1" applyAlignment="1">
      <alignment horizontal="right" vertical="center" shrinkToFit="1"/>
    </xf>
    <xf numFmtId="194" fontId="0" fillId="34" borderId="10" xfId="0" applyNumberFormat="1" applyFill="1" applyBorder="1" applyAlignment="1">
      <alignment horizontal="right" vertical="center" shrinkToFit="1"/>
    </xf>
    <xf numFmtId="194" fontId="10" fillId="34" borderId="10" xfId="0" applyNumberFormat="1" applyFont="1" applyFill="1" applyBorder="1" applyAlignment="1">
      <alignment horizontal="right" vertical="center" shrinkToFit="1"/>
    </xf>
    <xf numFmtId="194" fontId="10" fillId="33" borderId="10" xfId="0" applyNumberFormat="1" applyFont="1" applyFill="1" applyBorder="1" applyAlignment="1">
      <alignment horizontal="right" vertical="center" shrinkToFit="1"/>
    </xf>
    <xf numFmtId="190" fontId="10" fillId="0" borderId="10" xfId="0" applyNumberFormat="1" applyFont="1" applyFill="1" applyBorder="1" applyAlignment="1">
      <alignment vertical="center" shrinkToFit="1"/>
    </xf>
    <xf numFmtId="190" fontId="10" fillId="34" borderId="10" xfId="0" applyNumberFormat="1" applyFont="1" applyFill="1" applyBorder="1" applyAlignment="1">
      <alignment vertical="center" shrinkToFit="1"/>
    </xf>
    <xf numFmtId="0" fontId="0" fillId="33" borderId="0" xfId="0" applyFill="1" applyAlignment="1">
      <alignment horizontal="right" vertical="center"/>
    </xf>
    <xf numFmtId="0" fontId="14" fillId="33" borderId="0" xfId="0" applyFont="1" applyFill="1" applyBorder="1" applyAlignment="1">
      <alignment horizontal="left" vertical="center"/>
    </xf>
    <xf numFmtId="190" fontId="10" fillId="34" borderId="10" xfId="0" applyNumberFormat="1" applyFont="1" applyFill="1" applyBorder="1" applyAlignment="1">
      <alignment vertical="center"/>
    </xf>
    <xf numFmtId="194" fontId="0" fillId="0" borderId="10" xfId="0" applyNumberFormat="1" applyBorder="1" applyAlignment="1">
      <alignment horizontal="center" vertical="center"/>
    </xf>
    <xf numFmtId="190" fontId="10" fillId="0" borderId="10" xfId="0" applyNumberFormat="1" applyFont="1" applyFill="1" applyBorder="1" applyAlignment="1">
      <alignment vertical="center"/>
    </xf>
    <xf numFmtId="0" fontId="10" fillId="33" borderId="0" xfId="0" applyFont="1" applyFill="1" applyBorder="1" applyAlignment="1">
      <alignment horizontal="left" vertical="center"/>
    </xf>
    <xf numFmtId="0" fontId="6" fillId="0" borderId="0" xfId="43" applyAlignment="1" applyProtection="1">
      <alignment vertical="center"/>
      <protection/>
    </xf>
    <xf numFmtId="0" fontId="0" fillId="33" borderId="0" xfId="0" applyFont="1" applyFill="1" applyBorder="1" applyAlignment="1">
      <alignment horizontal="right" vertical="top" wrapText="1"/>
    </xf>
    <xf numFmtId="0" fontId="0" fillId="33" borderId="0" xfId="0" applyFill="1" applyAlignment="1">
      <alignment horizontal="left" vertical="top" wrapText="1"/>
    </xf>
    <xf numFmtId="0" fontId="0" fillId="33" borderId="0" xfId="0" applyFill="1" applyAlignment="1">
      <alignment vertical="top"/>
    </xf>
    <xf numFmtId="179" fontId="0" fillId="34" borderId="10" xfId="0" applyNumberFormat="1" applyFont="1" applyFill="1" applyBorder="1" applyAlignment="1">
      <alignment vertical="center"/>
    </xf>
    <xf numFmtId="179" fontId="0" fillId="0" borderId="10" xfId="0" applyNumberFormat="1" applyFont="1" applyFill="1" applyBorder="1" applyAlignment="1">
      <alignment vertical="center"/>
    </xf>
    <xf numFmtId="179" fontId="0" fillId="34" borderId="10" xfId="0" applyNumberFormat="1" applyFont="1" applyFill="1" applyBorder="1" applyAlignment="1">
      <alignment horizontal="left" vertical="center"/>
    </xf>
    <xf numFmtId="179" fontId="0" fillId="33" borderId="10" xfId="0" applyNumberFormat="1" applyFont="1" applyFill="1" applyBorder="1" applyAlignment="1">
      <alignment horizontal="left" vertical="center"/>
    </xf>
    <xf numFmtId="179" fontId="0" fillId="33" borderId="10" xfId="0" applyNumberFormat="1" applyFont="1" applyFill="1" applyBorder="1" applyAlignment="1">
      <alignment horizontal="right" vertical="center"/>
    </xf>
    <xf numFmtId="199" fontId="15" fillId="0" borderId="10" xfId="0" applyNumberFormat="1" applyFont="1" applyFill="1" applyBorder="1" applyAlignment="1">
      <alignment horizontal="center" vertical="center"/>
    </xf>
    <xf numFmtId="0" fontId="4" fillId="33" borderId="0" xfId="0" applyFont="1" applyFill="1" applyAlignment="1">
      <alignment horizontal="left" vertical="center" wrapText="1"/>
    </xf>
    <xf numFmtId="0" fontId="4" fillId="33" borderId="0" xfId="0" applyFont="1" applyFill="1" applyAlignment="1">
      <alignment horizontal="left" vertical="top" wrapText="1"/>
    </xf>
    <xf numFmtId="0" fontId="4" fillId="33" borderId="0" xfId="0" applyFont="1" applyFill="1" applyAlignment="1">
      <alignment horizontal="left" vertical="top"/>
    </xf>
    <xf numFmtId="0" fontId="0" fillId="33" borderId="19" xfId="0" applyFont="1" applyFill="1" applyBorder="1" applyAlignment="1">
      <alignment horizontal="left" vertical="center"/>
    </xf>
    <xf numFmtId="0" fontId="0" fillId="33" borderId="22" xfId="0" applyFont="1" applyFill="1" applyBorder="1" applyAlignment="1">
      <alignment horizontal="left" vertical="center"/>
    </xf>
    <xf numFmtId="0" fontId="0" fillId="33" borderId="19" xfId="0" applyFont="1" applyFill="1" applyBorder="1" applyAlignment="1">
      <alignment horizontal="left" vertical="center" shrinkToFit="1"/>
    </xf>
    <xf numFmtId="0" fontId="0" fillId="33" borderId="22" xfId="0" applyFont="1" applyFill="1" applyBorder="1" applyAlignment="1">
      <alignment horizontal="left" vertical="center" shrinkToFit="1"/>
    </xf>
    <xf numFmtId="0" fontId="0" fillId="34" borderId="10" xfId="0" applyFont="1" applyFill="1" applyBorder="1" applyAlignment="1">
      <alignment horizontal="left" vertical="center"/>
    </xf>
    <xf numFmtId="0" fontId="0" fillId="33" borderId="10" xfId="0" applyFont="1" applyFill="1" applyBorder="1" applyAlignment="1">
      <alignment horizontal="center" vertical="center"/>
    </xf>
    <xf numFmtId="0" fontId="0" fillId="33" borderId="21" xfId="0" applyFont="1" applyFill="1" applyBorder="1" applyAlignment="1">
      <alignment horizontal="center" vertical="center" textRotation="255"/>
    </xf>
    <xf numFmtId="0" fontId="0" fillId="33" borderId="23" xfId="0" applyFont="1" applyFill="1" applyBorder="1" applyAlignment="1">
      <alignment horizontal="center" vertical="center" textRotation="255"/>
    </xf>
    <xf numFmtId="0" fontId="0" fillId="33" borderId="10" xfId="0" applyFont="1" applyFill="1" applyBorder="1" applyAlignment="1">
      <alignment horizontal="center" vertical="center" textRotation="255"/>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2" xfId="0" applyFont="1" applyFill="1" applyBorder="1" applyAlignment="1">
      <alignment horizontal="center" vertical="center"/>
    </xf>
    <xf numFmtId="0" fontId="5" fillId="35" borderId="10" xfId="0" applyFont="1" applyFill="1" applyBorder="1" applyAlignment="1">
      <alignment horizontal="left" vertical="center"/>
    </xf>
    <xf numFmtId="0" fontId="0" fillId="34" borderId="12" xfId="0" applyFont="1" applyFill="1" applyBorder="1" applyAlignment="1">
      <alignment horizontal="center" vertical="center" wrapText="1"/>
    </xf>
    <xf numFmtId="0" fontId="0" fillId="34" borderId="11" xfId="0" applyFont="1" applyFill="1" applyBorder="1" applyAlignment="1">
      <alignment horizontal="center" vertical="center" wrapText="1"/>
    </xf>
    <xf numFmtId="0" fontId="0" fillId="34" borderId="18" xfId="0" applyFont="1" applyFill="1" applyBorder="1" applyAlignment="1">
      <alignment horizontal="center" vertical="center" wrapText="1"/>
    </xf>
    <xf numFmtId="0" fontId="0" fillId="33" borderId="10" xfId="0" applyFont="1" applyFill="1" applyBorder="1" applyAlignment="1">
      <alignment horizontal="left" vertical="center"/>
    </xf>
    <xf numFmtId="0" fontId="0" fillId="34" borderId="11" xfId="0" applyFont="1" applyFill="1" applyBorder="1" applyAlignment="1">
      <alignment horizontal="left" vertical="center" wrapText="1"/>
    </xf>
    <xf numFmtId="0" fontId="0" fillId="34" borderId="18" xfId="0" applyFont="1" applyFill="1" applyBorder="1" applyAlignment="1">
      <alignment horizontal="left" vertical="center" wrapText="1"/>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1" xfId="0" applyFont="1" applyFill="1" applyBorder="1" applyAlignment="1">
      <alignment horizontal="left" vertical="center" wrapText="1"/>
    </xf>
    <xf numFmtId="0" fontId="0" fillId="33" borderId="23" xfId="0" applyFont="1" applyFill="1" applyBorder="1" applyAlignment="1">
      <alignment horizontal="left" vertical="center" wrapText="1"/>
    </xf>
    <xf numFmtId="0" fontId="0" fillId="34" borderId="13"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2" xfId="0" applyFont="1" applyFill="1" applyBorder="1" applyAlignment="1">
      <alignment horizontal="left" vertical="center"/>
    </xf>
    <xf numFmtId="0" fontId="0" fillId="34" borderId="18" xfId="0" applyFont="1" applyFill="1" applyBorder="1" applyAlignment="1">
      <alignment horizontal="left" vertical="center"/>
    </xf>
    <xf numFmtId="0" fontId="0" fillId="33" borderId="13" xfId="0" applyFont="1" applyFill="1" applyBorder="1" applyAlignment="1">
      <alignment horizontal="left" vertical="center"/>
    </xf>
    <xf numFmtId="0" fontId="0" fillId="33" borderId="12" xfId="0" applyFont="1" applyFill="1" applyBorder="1" applyAlignment="1">
      <alignment horizontal="left" vertical="center"/>
    </xf>
    <xf numFmtId="0" fontId="5" fillId="33" borderId="19" xfId="0" applyFont="1" applyFill="1" applyBorder="1" applyAlignment="1">
      <alignment horizontal="left" vertical="center" shrinkToFit="1"/>
    </xf>
    <xf numFmtId="0" fontId="5" fillId="33" borderId="22" xfId="0" applyFont="1" applyFill="1" applyBorder="1" applyAlignment="1">
      <alignment horizontal="left" vertical="center" shrinkToFit="1"/>
    </xf>
    <xf numFmtId="0" fontId="5" fillId="33" borderId="19" xfId="0" applyFont="1" applyFill="1" applyBorder="1" applyAlignment="1">
      <alignment horizontal="left" vertical="center" wrapText="1"/>
    </xf>
    <xf numFmtId="0" fontId="5" fillId="33" borderId="22" xfId="0" applyFont="1" applyFill="1" applyBorder="1" applyAlignment="1">
      <alignment horizontal="left" vertical="center" wrapText="1"/>
    </xf>
    <xf numFmtId="0" fontId="8" fillId="33" borderId="0" xfId="0" applyFont="1" applyFill="1" applyBorder="1" applyAlignment="1">
      <alignment horizontal="center" vertical="center"/>
    </xf>
    <xf numFmtId="0" fontId="0" fillId="33" borderId="13" xfId="0" applyFont="1" applyFill="1" applyBorder="1" applyAlignment="1">
      <alignment horizontal="left" vertical="center" shrinkToFit="1"/>
    </xf>
    <xf numFmtId="0" fontId="0" fillId="33" borderId="16" xfId="0" applyFont="1" applyFill="1" applyBorder="1" applyAlignment="1">
      <alignment horizontal="left" vertical="center" shrinkToFit="1"/>
    </xf>
    <xf numFmtId="0" fontId="0" fillId="33" borderId="12" xfId="0" applyFont="1" applyFill="1" applyBorder="1" applyAlignment="1">
      <alignment horizontal="left" vertical="center" shrinkToFit="1"/>
    </xf>
    <xf numFmtId="0" fontId="0" fillId="33" borderId="19" xfId="0" applyFont="1" applyFill="1" applyBorder="1" applyAlignment="1">
      <alignment horizontal="left" vertical="center" wrapText="1"/>
    </xf>
    <xf numFmtId="0" fontId="0" fillId="33" borderId="22" xfId="0" applyFont="1" applyFill="1" applyBorder="1" applyAlignment="1">
      <alignment horizontal="left" vertical="center" wrapText="1"/>
    </xf>
    <xf numFmtId="0" fontId="0" fillId="33" borderId="13" xfId="0" applyFont="1" applyFill="1" applyBorder="1" applyAlignment="1">
      <alignment horizontal="left" vertical="center" wrapText="1"/>
    </xf>
    <xf numFmtId="0" fontId="0" fillId="33" borderId="15" xfId="0" applyFont="1" applyFill="1" applyBorder="1" applyAlignment="1">
      <alignment horizontal="left" vertical="center" wrapText="1"/>
    </xf>
    <xf numFmtId="0" fontId="0" fillId="33" borderId="16" xfId="0" applyFont="1" applyFill="1" applyBorder="1" applyAlignment="1">
      <alignment horizontal="left" vertical="center" wrapText="1"/>
    </xf>
    <xf numFmtId="0" fontId="0" fillId="33" borderId="17" xfId="0" applyFont="1" applyFill="1" applyBorder="1" applyAlignment="1">
      <alignment horizontal="left" vertical="center" wrapText="1"/>
    </xf>
    <xf numFmtId="0" fontId="0" fillId="33" borderId="12" xfId="0" applyFont="1" applyFill="1" applyBorder="1" applyAlignment="1">
      <alignment horizontal="left" vertical="center" wrapText="1"/>
    </xf>
    <xf numFmtId="0" fontId="0" fillId="33" borderId="18" xfId="0" applyFont="1" applyFill="1" applyBorder="1" applyAlignment="1">
      <alignment horizontal="left" vertical="center" wrapText="1"/>
    </xf>
    <xf numFmtId="0" fontId="0" fillId="34" borderId="0" xfId="0" applyFont="1" applyFill="1" applyBorder="1" applyAlignment="1">
      <alignment horizontal="left" vertical="center" wrapText="1"/>
    </xf>
    <xf numFmtId="0" fontId="0" fillId="34" borderId="17" xfId="0" applyFont="1" applyFill="1" applyBorder="1" applyAlignment="1">
      <alignment horizontal="left" vertical="center" wrapText="1"/>
    </xf>
    <xf numFmtId="0" fontId="9" fillId="35" borderId="10" xfId="0" applyFont="1" applyFill="1" applyBorder="1" applyAlignment="1">
      <alignment horizontal="left" vertical="center"/>
    </xf>
    <xf numFmtId="0" fontId="11" fillId="35" borderId="19" xfId="0" applyFont="1" applyFill="1" applyBorder="1" applyAlignment="1">
      <alignment horizontal="center" vertical="center"/>
    </xf>
    <xf numFmtId="0" fontId="11" fillId="35" borderId="20" xfId="0" applyFont="1" applyFill="1" applyBorder="1" applyAlignment="1">
      <alignment horizontal="center" vertical="center"/>
    </xf>
    <xf numFmtId="0" fontId="11" fillId="35" borderId="22" xfId="0" applyFont="1" applyFill="1" applyBorder="1" applyAlignment="1">
      <alignment horizontal="center" vertical="center"/>
    </xf>
    <xf numFmtId="0" fontId="0" fillId="34" borderId="19" xfId="0" applyFont="1" applyFill="1" applyBorder="1" applyAlignment="1">
      <alignment horizontal="center" vertical="center" textRotation="255"/>
    </xf>
    <xf numFmtId="0" fontId="11" fillId="35" borderId="21" xfId="0" applyFont="1" applyFill="1" applyBorder="1" applyAlignment="1">
      <alignment horizontal="center" vertical="center"/>
    </xf>
    <xf numFmtId="0" fontId="11" fillId="35" borderId="23" xfId="0" applyFont="1" applyFill="1" applyBorder="1" applyAlignment="1">
      <alignment horizontal="center" vertical="center"/>
    </xf>
    <xf numFmtId="0" fontId="0" fillId="34" borderId="19" xfId="0" applyFill="1" applyBorder="1" applyAlignment="1">
      <alignment horizontal="left" vertical="center" shrinkToFit="1"/>
    </xf>
    <xf numFmtId="0" fontId="0" fillId="34" borderId="20" xfId="0" applyFill="1" applyBorder="1" applyAlignment="1">
      <alignment horizontal="left" vertical="center" shrinkToFit="1"/>
    </xf>
    <xf numFmtId="0" fontId="0" fillId="34" borderId="22" xfId="0" applyFill="1" applyBorder="1" applyAlignment="1">
      <alignment horizontal="left" vertical="center" shrinkToFit="1"/>
    </xf>
    <xf numFmtId="0" fontId="0" fillId="34" borderId="21" xfId="0" applyFont="1" applyFill="1" applyBorder="1" applyAlignment="1">
      <alignment horizontal="center" vertical="center" textRotation="255"/>
    </xf>
    <xf numFmtId="0" fontId="0" fillId="34" borderId="24" xfId="0" applyFont="1" applyFill="1" applyBorder="1" applyAlignment="1">
      <alignment horizontal="center" vertical="center" textRotation="255"/>
    </xf>
    <xf numFmtId="0" fontId="0" fillId="34" borderId="23" xfId="0" applyFont="1" applyFill="1" applyBorder="1" applyAlignment="1">
      <alignment horizontal="center" vertical="center" textRotation="255"/>
    </xf>
    <xf numFmtId="0" fontId="4" fillId="0" borderId="0" xfId="0" applyFont="1" applyFill="1" applyAlignment="1">
      <alignment horizontal="left" vertical="top" wrapText="1"/>
    </xf>
    <xf numFmtId="0" fontId="11" fillId="35" borderId="19" xfId="0" applyFont="1" applyFill="1" applyBorder="1" applyAlignment="1">
      <alignment horizontal="center" vertical="center" wrapText="1"/>
    </xf>
    <xf numFmtId="0" fontId="11" fillId="35" borderId="20" xfId="0" applyFont="1" applyFill="1" applyBorder="1" applyAlignment="1">
      <alignment horizontal="center" vertical="center" wrapText="1"/>
    </xf>
    <xf numFmtId="0" fontId="11" fillId="35" borderId="22" xfId="0" applyFont="1" applyFill="1" applyBorder="1" applyAlignment="1">
      <alignment horizontal="center" vertical="center" wrapText="1"/>
    </xf>
    <xf numFmtId="0" fontId="11" fillId="35" borderId="10" xfId="0" applyFont="1" applyFill="1" applyBorder="1" applyAlignment="1">
      <alignment horizontal="center" vertical="center" wrapText="1"/>
    </xf>
    <xf numFmtId="0" fontId="0" fillId="35" borderId="19"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5"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20" xfId="0" applyFont="1" applyFill="1" applyBorder="1" applyAlignment="1">
      <alignment horizontal="center" vertical="center"/>
    </xf>
    <xf numFmtId="0" fontId="0" fillId="31" borderId="21" xfId="0" applyFont="1" applyFill="1" applyBorder="1" applyAlignment="1">
      <alignment horizontal="center" vertical="center" textRotation="255"/>
    </xf>
    <xf numFmtId="0" fontId="0" fillId="31" borderId="24" xfId="0" applyFont="1" applyFill="1" applyBorder="1" applyAlignment="1">
      <alignment horizontal="center" vertical="center" textRotation="255"/>
    </xf>
    <xf numFmtId="0" fontId="0" fillId="31" borderId="23" xfId="0" applyFont="1" applyFill="1" applyBorder="1" applyAlignment="1">
      <alignment horizontal="center" vertical="center" textRotation="255"/>
    </xf>
    <xf numFmtId="0" fontId="0" fillId="33" borderId="14" xfId="0" applyFont="1" applyFill="1" applyBorder="1" applyAlignment="1">
      <alignment horizontal="left" vertical="center" shrinkToFit="1"/>
    </xf>
    <xf numFmtId="0" fontId="0" fillId="33" borderId="0" xfId="0" applyFont="1" applyFill="1" applyBorder="1" applyAlignment="1">
      <alignment horizontal="left" vertical="center" shrinkToFit="1"/>
    </xf>
    <xf numFmtId="0" fontId="0" fillId="0" borderId="19" xfId="0" applyBorder="1" applyAlignment="1">
      <alignment horizontal="left" vertical="center" shrinkToFit="1"/>
    </xf>
    <xf numFmtId="0" fontId="0" fillId="0" borderId="22" xfId="0" applyBorder="1" applyAlignment="1">
      <alignment horizontal="left" vertical="center" shrinkToFit="1"/>
    </xf>
    <xf numFmtId="0" fontId="0" fillId="33" borderId="0" xfId="0" applyFont="1" applyFill="1" applyBorder="1" applyAlignment="1">
      <alignment horizontal="center" vertical="center"/>
    </xf>
    <xf numFmtId="0" fontId="0" fillId="33" borderId="11" xfId="0" applyFont="1" applyFill="1" applyBorder="1" applyAlignment="1">
      <alignment horizontal="left" vertical="center"/>
    </xf>
    <xf numFmtId="0" fontId="0" fillId="0" borderId="11" xfId="0" applyFont="1" applyFill="1" applyBorder="1" applyAlignment="1">
      <alignment horizontal="left" vertical="center"/>
    </xf>
    <xf numFmtId="0" fontId="0" fillId="33" borderId="0" xfId="0" applyFill="1" applyAlignment="1">
      <alignment horizontal="left" vertical="top" wrapText="1"/>
    </xf>
    <xf numFmtId="0" fontId="0" fillId="0" borderId="0" xfId="0" applyBorder="1" applyAlignment="1">
      <alignment horizontal="left" vertical="top" wrapText="1"/>
    </xf>
    <xf numFmtId="0" fontId="0" fillId="0" borderId="17" xfId="0" applyBorder="1" applyAlignment="1">
      <alignment horizontal="left" vertical="top" wrapText="1"/>
    </xf>
    <xf numFmtId="0" fontId="0" fillId="33" borderId="11" xfId="0" applyFill="1" applyBorder="1" applyAlignment="1">
      <alignment horizontal="left" vertical="top" wrapText="1"/>
    </xf>
    <xf numFmtId="0" fontId="0" fillId="33" borderId="18" xfId="0" applyFill="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新様式案】計画書"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1190625</xdr:colOff>
      <xdr:row>0</xdr:row>
      <xdr:rowOff>47625</xdr:rowOff>
    </xdr:from>
    <xdr:to>
      <xdr:col>8</xdr:col>
      <xdr:colOff>47625</xdr:colOff>
      <xdr:row>3</xdr:row>
      <xdr:rowOff>219075</xdr:rowOff>
    </xdr:to>
    <xdr:sp>
      <xdr:nvSpPr>
        <xdr:cNvPr id="1" name="AutoShape 17"/>
        <xdr:cNvSpPr>
          <a:spLocks/>
        </xdr:cNvSpPr>
      </xdr:nvSpPr>
      <xdr:spPr>
        <a:xfrm>
          <a:off x="5467350" y="47625"/>
          <a:ext cx="2733675" cy="876300"/>
        </a:xfrm>
        <a:prstGeom prst="wedgeRoundRectCallout">
          <a:avLst>
            <a:gd name="adj1" fmla="val -63199"/>
            <a:gd name="adj2" fmla="val -760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この内訳書は、基準年度、目標年度それぞれについて、用途区分（工場等）ごとに作成してください。なお、用途区分ごとの数値がわかれば、本様式でなくても構いません</a:t>
          </a:r>
        </a:p>
      </xdr:txBody>
    </xdr:sp>
    <xdr:clientData/>
  </xdr:twoCellAnchor>
  <xdr:twoCellAnchor>
    <xdr:from>
      <xdr:col>3</xdr:col>
      <xdr:colOff>409575</xdr:colOff>
      <xdr:row>8</xdr:row>
      <xdr:rowOff>38100</xdr:rowOff>
    </xdr:from>
    <xdr:to>
      <xdr:col>3</xdr:col>
      <xdr:colOff>1114425</xdr:colOff>
      <xdr:row>10</xdr:row>
      <xdr:rowOff>228600</xdr:rowOff>
    </xdr:to>
    <xdr:sp>
      <xdr:nvSpPr>
        <xdr:cNvPr id="2" name="AutoShape 19"/>
        <xdr:cNvSpPr>
          <a:spLocks/>
        </xdr:cNvSpPr>
      </xdr:nvSpPr>
      <xdr:spPr>
        <a:xfrm>
          <a:off x="2390775" y="1685925"/>
          <a:ext cx="704850" cy="685800"/>
        </a:xfrm>
        <a:prstGeom prst="wedgeRoundRectCallout">
          <a:avLst>
            <a:gd name="adj1" fmla="val -86921"/>
            <a:gd name="adj2" fmla="val -3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チェックしてください</a:t>
          </a:r>
        </a:p>
      </xdr:txBody>
    </xdr:sp>
    <xdr:clientData/>
  </xdr:twoCellAnchor>
  <xdr:twoCellAnchor>
    <xdr:from>
      <xdr:col>5</xdr:col>
      <xdr:colOff>1085850</xdr:colOff>
      <xdr:row>15</xdr:row>
      <xdr:rowOff>238125</xdr:rowOff>
    </xdr:from>
    <xdr:to>
      <xdr:col>7</xdr:col>
      <xdr:colOff>876300</xdr:colOff>
      <xdr:row>18</xdr:row>
      <xdr:rowOff>19050</xdr:rowOff>
    </xdr:to>
    <xdr:sp>
      <xdr:nvSpPr>
        <xdr:cNvPr id="3" name="AutoShape 22"/>
        <xdr:cNvSpPr>
          <a:spLocks/>
        </xdr:cNvSpPr>
      </xdr:nvSpPr>
      <xdr:spPr>
        <a:xfrm>
          <a:off x="5362575" y="3667125"/>
          <a:ext cx="2390775" cy="581025"/>
        </a:xfrm>
        <a:prstGeom prst="wedgeRoundRectCallout">
          <a:avLst>
            <a:gd name="adj1" fmla="val -49087"/>
            <a:gd name="adj2" fmla="val 7950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燃料の実数値から原油換算数量及び二酸化炭素換算数量への換算は自動計算（</a:t>
          </a:r>
          <a:r>
            <a:rPr lang="en-US" cap="none" sz="1000" b="0" i="0" u="none" baseline="0">
              <a:solidFill>
                <a:srgbClr val="FF0000"/>
              </a:solidFill>
              <a:latin typeface="ＭＳ 明朝"/>
              <a:ea typeface="ＭＳ 明朝"/>
              <a:cs typeface="ＭＳ 明朝"/>
            </a:rPr>
            <a:t>Excel</a:t>
          </a:r>
          <a:r>
            <a:rPr lang="en-US" cap="none" sz="1000" b="0" i="0" u="none" baseline="0">
              <a:solidFill>
                <a:srgbClr val="FF0000"/>
              </a:solidFill>
              <a:latin typeface="ＭＳ 明朝"/>
              <a:ea typeface="ＭＳ 明朝"/>
              <a:cs typeface="ＭＳ 明朝"/>
            </a:rPr>
            <a:t>）</a:t>
          </a:r>
        </a:p>
      </xdr:txBody>
    </xdr:sp>
    <xdr:clientData/>
  </xdr:twoCellAnchor>
  <xdr:twoCellAnchor>
    <xdr:from>
      <xdr:col>6</xdr:col>
      <xdr:colOff>161925</xdr:colOff>
      <xdr:row>33</xdr:row>
      <xdr:rowOff>104775</xdr:rowOff>
    </xdr:from>
    <xdr:to>
      <xdr:col>7</xdr:col>
      <xdr:colOff>552450</xdr:colOff>
      <xdr:row>35</xdr:row>
      <xdr:rowOff>219075</xdr:rowOff>
    </xdr:to>
    <xdr:sp>
      <xdr:nvSpPr>
        <xdr:cNvPr id="4" name="AutoShape 23"/>
        <xdr:cNvSpPr>
          <a:spLocks/>
        </xdr:cNvSpPr>
      </xdr:nvSpPr>
      <xdr:spPr>
        <a:xfrm>
          <a:off x="5762625" y="8420100"/>
          <a:ext cx="1666875" cy="542925"/>
        </a:xfrm>
        <a:prstGeom prst="wedgeRoundRectCallout">
          <a:avLst>
            <a:gd name="adj1" fmla="val 47384"/>
            <a:gd name="adj2" fmla="val -850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この数字がこの事業所の二酸化炭素換算数量となります</a:t>
          </a:r>
        </a:p>
      </xdr:txBody>
    </xdr:sp>
    <xdr:clientData/>
  </xdr:twoCellAnchor>
  <xdr:twoCellAnchor>
    <xdr:from>
      <xdr:col>3</xdr:col>
      <xdr:colOff>85725</xdr:colOff>
      <xdr:row>23</xdr:row>
      <xdr:rowOff>47625</xdr:rowOff>
    </xdr:from>
    <xdr:to>
      <xdr:col>4</xdr:col>
      <xdr:colOff>352425</xdr:colOff>
      <xdr:row>24</xdr:row>
      <xdr:rowOff>200025</xdr:rowOff>
    </xdr:to>
    <xdr:sp>
      <xdr:nvSpPr>
        <xdr:cNvPr id="5" name="AutoShape 25"/>
        <xdr:cNvSpPr>
          <a:spLocks/>
        </xdr:cNvSpPr>
      </xdr:nvSpPr>
      <xdr:spPr>
        <a:xfrm>
          <a:off x="2066925" y="5695950"/>
          <a:ext cx="1428750" cy="419100"/>
        </a:xfrm>
        <a:prstGeom prst="wedgeRoundRectCallout">
          <a:avLst>
            <a:gd name="adj1" fmla="val -69083"/>
            <a:gd name="adj2" fmla="val 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行が足りなければ追加してください</a:t>
          </a:r>
        </a:p>
      </xdr:txBody>
    </xdr:sp>
    <xdr:clientData/>
  </xdr:twoCellAnchor>
  <xdr:oneCellAnchor>
    <xdr:from>
      <xdr:col>0</xdr:col>
      <xdr:colOff>47625</xdr:colOff>
      <xdr:row>1</xdr:row>
      <xdr:rowOff>47625</xdr:rowOff>
    </xdr:from>
    <xdr:ext cx="3000375" cy="447675"/>
    <xdr:sp>
      <xdr:nvSpPr>
        <xdr:cNvPr id="6" name="Text Box 27"/>
        <xdr:cNvSpPr txBox="1">
          <a:spLocks noChangeArrowheads="1"/>
        </xdr:cNvSpPr>
      </xdr:nvSpPr>
      <xdr:spPr>
        <a:xfrm>
          <a:off x="47625" y="209550"/>
          <a:ext cx="3000375" cy="447675"/>
        </a:xfrm>
        <a:prstGeom prst="rect">
          <a:avLst/>
        </a:prstGeom>
        <a:noFill/>
        <a:ln w="9525" cmpd="sng">
          <a:noFill/>
        </a:ln>
      </xdr:spPr>
      <xdr:txBody>
        <a:bodyPr vertOverflow="clip" wrap="square" lIns="27432" tIns="18288" rIns="0" bIns="0"/>
        <a:p>
          <a:pPr algn="l">
            <a:defRPr/>
          </a:pPr>
          <a:r>
            <a:rPr lang="en-US" cap="none" sz="1200" b="0" i="0" u="none" baseline="0">
              <a:solidFill>
                <a:srgbClr val="FF0000"/>
              </a:solidFill>
              <a:latin typeface="ＭＳ ゴシック"/>
              <a:ea typeface="ＭＳ ゴシック"/>
              <a:cs typeface="ＭＳ ゴシック"/>
            </a:rPr>
            <a:t>（原油換算エネルギー使用量が</a:t>
          </a:r>
          <a:r>
            <a:rPr lang="en-US" cap="none" sz="1200" b="0" i="0" u="none" baseline="0">
              <a:solidFill>
                <a:srgbClr val="FF0000"/>
              </a:solidFill>
              <a:latin typeface="ＭＳ ゴシック"/>
              <a:ea typeface="ＭＳ ゴシック"/>
              <a:cs typeface="ＭＳ ゴシック"/>
            </a:rPr>
            <a:t>1,500kl</a:t>
          </a:r>
          <a:r>
            <a:rPr lang="en-US" cap="none" sz="1200" b="0" i="0" u="none" baseline="0">
              <a:solidFill>
                <a:srgbClr val="FF0000"/>
              </a:solidFill>
              <a:latin typeface="ＭＳ ゴシック"/>
              <a:ea typeface="ＭＳ ゴシック"/>
              <a:cs typeface="ＭＳ ゴシック"/>
            </a:rPr>
            <a:t>以上の方の記入例－全体）</a:t>
          </a:r>
        </a:p>
      </xdr:txBody>
    </xdr:sp>
    <xdr:clientData/>
  </xdr:oneCellAnchor>
  <xdr:twoCellAnchor>
    <xdr:from>
      <xdr:col>7</xdr:col>
      <xdr:colOff>161925</xdr:colOff>
      <xdr:row>6</xdr:row>
      <xdr:rowOff>152400</xdr:rowOff>
    </xdr:from>
    <xdr:to>
      <xdr:col>7</xdr:col>
      <xdr:colOff>1247775</xdr:colOff>
      <xdr:row>12</xdr:row>
      <xdr:rowOff>133350</xdr:rowOff>
    </xdr:to>
    <xdr:sp>
      <xdr:nvSpPr>
        <xdr:cNvPr id="7" name="AutoShape 28"/>
        <xdr:cNvSpPr>
          <a:spLocks/>
        </xdr:cNvSpPr>
      </xdr:nvSpPr>
      <xdr:spPr>
        <a:xfrm>
          <a:off x="7038975" y="1457325"/>
          <a:ext cx="1076325" cy="1247775"/>
        </a:xfrm>
        <a:prstGeom prst="wedgeRoundRectCallout">
          <a:avLst>
            <a:gd name="adj1" fmla="val -73231"/>
            <a:gd name="adj2" fmla="val -240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チェックとともに年度を記入してください。目標年度は</a:t>
          </a:r>
          <a:r>
            <a:rPr lang="en-US" cap="none" sz="1000" b="0" i="0" u="none" baseline="0">
              <a:solidFill>
                <a:srgbClr val="FF0000"/>
              </a:solidFill>
              <a:latin typeface="ＭＳ 明朝"/>
              <a:ea typeface="ＭＳ 明朝"/>
              <a:cs typeface="ＭＳ 明朝"/>
            </a:rPr>
            <a:t>3</a:t>
          </a:r>
          <a:r>
            <a:rPr lang="en-US" cap="none" sz="1000" b="0" i="0" u="none" baseline="0">
              <a:solidFill>
                <a:srgbClr val="FF0000"/>
              </a:solidFill>
              <a:latin typeface="ＭＳ 明朝"/>
              <a:ea typeface="ＭＳ 明朝"/>
              <a:cs typeface="ＭＳ 明朝"/>
            </a:rPr>
            <a:t>か年の</a:t>
          </a:r>
          <a:r>
            <a:rPr lang="en-US" cap="none" sz="1000" b="0" i="0" u="none" baseline="0">
              <a:solidFill>
                <a:srgbClr val="FF0000"/>
              </a:solidFill>
              <a:latin typeface="ＭＳ 明朝"/>
              <a:ea typeface="ＭＳ 明朝"/>
              <a:cs typeface="ＭＳ 明朝"/>
            </a:rPr>
            <a:t>3</a:t>
          </a:r>
          <a:r>
            <a:rPr lang="en-US" cap="none" sz="1000" b="0" i="0" u="none" baseline="0">
              <a:solidFill>
                <a:srgbClr val="FF0000"/>
              </a:solidFill>
              <a:latin typeface="ＭＳ 明朝"/>
              <a:ea typeface="ＭＳ 明朝"/>
              <a:cs typeface="ＭＳ 明朝"/>
            </a:rPr>
            <a:t>年目を記入してください</a:t>
          </a:r>
        </a:p>
      </xdr:txBody>
    </xdr:sp>
    <xdr:clientData/>
  </xdr:twoCellAnchor>
  <xdr:twoCellAnchor>
    <xdr:from>
      <xdr:col>2</xdr:col>
      <xdr:colOff>1419225</xdr:colOff>
      <xdr:row>32</xdr:row>
      <xdr:rowOff>28575</xdr:rowOff>
    </xdr:from>
    <xdr:to>
      <xdr:col>4</xdr:col>
      <xdr:colOff>333375</xdr:colOff>
      <xdr:row>35</xdr:row>
      <xdr:rowOff>0</xdr:rowOff>
    </xdr:to>
    <xdr:sp>
      <xdr:nvSpPr>
        <xdr:cNvPr id="8" name="AutoShape 29"/>
        <xdr:cNvSpPr>
          <a:spLocks/>
        </xdr:cNvSpPr>
      </xdr:nvSpPr>
      <xdr:spPr>
        <a:xfrm>
          <a:off x="1819275" y="8077200"/>
          <a:ext cx="1657350" cy="666750"/>
        </a:xfrm>
        <a:prstGeom prst="wedgeRoundRectCallout">
          <a:avLst>
            <a:gd name="adj1" fmla="val -60458"/>
            <a:gd name="adj2" fmla="val 742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トラック等が一定台数以上の事業者はこちらに台数を記入してください</a:t>
          </a:r>
        </a:p>
      </xdr:txBody>
    </xdr:sp>
    <xdr:clientData/>
  </xdr:twoCellAnchor>
  <xdr:twoCellAnchor>
    <xdr:from>
      <xdr:col>4</xdr:col>
      <xdr:colOff>200025</xdr:colOff>
      <xdr:row>1</xdr:row>
      <xdr:rowOff>238125</xdr:rowOff>
    </xdr:from>
    <xdr:to>
      <xdr:col>5</xdr:col>
      <xdr:colOff>1085850</xdr:colOff>
      <xdr:row>3</xdr:row>
      <xdr:rowOff>180975</xdr:rowOff>
    </xdr:to>
    <xdr:sp>
      <xdr:nvSpPr>
        <xdr:cNvPr id="9" name="AutoShape 31"/>
        <xdr:cNvSpPr>
          <a:spLocks/>
        </xdr:cNvSpPr>
      </xdr:nvSpPr>
      <xdr:spPr>
        <a:xfrm>
          <a:off x="3343275" y="400050"/>
          <a:ext cx="2019300" cy="485775"/>
        </a:xfrm>
        <a:prstGeom prst="wedgeRoundRectCallout">
          <a:avLst>
            <a:gd name="adj1" fmla="val -63976"/>
            <a:gd name="adj2" fmla="val 1078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この例は事業者全体のもの</a:t>
          </a:r>
        </a:p>
      </xdr:txBody>
    </xdr:sp>
    <xdr:clientData/>
  </xdr:twoCellAnchor>
  <xdr:twoCellAnchor>
    <xdr:from>
      <xdr:col>2</xdr:col>
      <xdr:colOff>1123950</xdr:colOff>
      <xdr:row>14</xdr:row>
      <xdr:rowOff>85725</xdr:rowOff>
    </xdr:from>
    <xdr:to>
      <xdr:col>3</xdr:col>
      <xdr:colOff>828675</xdr:colOff>
      <xdr:row>15</xdr:row>
      <xdr:rowOff>142875</xdr:rowOff>
    </xdr:to>
    <xdr:sp>
      <xdr:nvSpPr>
        <xdr:cNvPr id="10" name="AutoShape 33"/>
        <xdr:cNvSpPr>
          <a:spLocks/>
        </xdr:cNvSpPr>
      </xdr:nvSpPr>
      <xdr:spPr>
        <a:xfrm>
          <a:off x="1524000" y="3248025"/>
          <a:ext cx="1285875" cy="323850"/>
        </a:xfrm>
        <a:prstGeom prst="foldedCorner">
          <a:avLst/>
        </a:prstGeom>
        <a:solidFill>
          <a:srgbClr val="CCFFFF"/>
        </a:solidFill>
        <a:ln w="9525" cmpd="sng">
          <a:solidFill>
            <a:srgbClr val="000000"/>
          </a:solidFill>
          <a:headEnd type="none"/>
          <a:tailEnd type="none"/>
        </a:ln>
      </xdr:spPr>
      <xdr:txBody>
        <a:bodyPr vertOverflow="clip" wrap="square" lIns="36576" tIns="22860" rIns="36576" bIns="0"/>
        <a:p>
          <a:pPr algn="ctr">
            <a:defRPr/>
          </a:pPr>
          <a:r>
            <a:rPr lang="en-US" cap="none" sz="1400" b="0" i="0" u="none" baseline="0">
              <a:solidFill>
                <a:srgbClr val="FF0000"/>
              </a:solidFill>
            </a:rPr>
            <a:t>公表しません</a:t>
          </a:r>
        </a:p>
      </xdr:txBody>
    </xdr:sp>
    <xdr:clientData/>
  </xdr:twoCellAnchor>
  <xdr:twoCellAnchor>
    <xdr:from>
      <xdr:col>5</xdr:col>
      <xdr:colOff>152400</xdr:colOff>
      <xdr:row>28</xdr:row>
      <xdr:rowOff>161925</xdr:rowOff>
    </xdr:from>
    <xdr:to>
      <xdr:col>7</xdr:col>
      <xdr:colOff>1095375</xdr:colOff>
      <xdr:row>30</xdr:row>
      <xdr:rowOff>0</xdr:rowOff>
    </xdr:to>
    <xdr:sp>
      <xdr:nvSpPr>
        <xdr:cNvPr id="11" name="AutoShape 34"/>
        <xdr:cNvSpPr>
          <a:spLocks/>
        </xdr:cNvSpPr>
      </xdr:nvSpPr>
      <xdr:spPr>
        <a:xfrm>
          <a:off x="4429125" y="7143750"/>
          <a:ext cx="3543300" cy="371475"/>
        </a:xfrm>
        <a:prstGeom prst="wedgeRoundRectCallout">
          <a:avLst>
            <a:gd name="adj1" fmla="val 32152"/>
            <a:gd name="adj2" fmla="val -11410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調整後排出係数を使ってください（ここで使用している数字は例です）</a:t>
          </a:r>
        </a:p>
      </xdr:txBody>
    </xdr:sp>
    <xdr:clientData/>
  </xdr:twoCellAnchor>
  <xdr:twoCellAnchor>
    <xdr:from>
      <xdr:col>5</xdr:col>
      <xdr:colOff>304800</xdr:colOff>
      <xdr:row>22</xdr:row>
      <xdr:rowOff>200025</xdr:rowOff>
    </xdr:from>
    <xdr:to>
      <xdr:col>7</xdr:col>
      <xdr:colOff>981075</xdr:colOff>
      <xdr:row>24</xdr:row>
      <xdr:rowOff>123825</xdr:rowOff>
    </xdr:to>
    <xdr:sp>
      <xdr:nvSpPr>
        <xdr:cNvPr id="12" name="Text Box 35"/>
        <xdr:cNvSpPr txBox="1">
          <a:spLocks noChangeArrowheads="1"/>
        </xdr:cNvSpPr>
      </xdr:nvSpPr>
      <xdr:spPr>
        <a:xfrm>
          <a:off x="4581525" y="5581650"/>
          <a:ext cx="3276600" cy="4572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工場製造部門は電気と都市ガスのみを使用し、生産額を</a:t>
          </a:r>
          <a:r>
            <a:rPr lang="en-US" cap="none" sz="1000" b="0" i="0" u="none" baseline="0">
              <a:solidFill>
                <a:srgbClr val="FF0000"/>
              </a:solidFill>
              <a:latin typeface="ＭＳ 明朝"/>
              <a:ea typeface="ＭＳ 明朝"/>
              <a:cs typeface="ＭＳ 明朝"/>
            </a:rPr>
            <a:t>5</a:t>
          </a:r>
          <a:r>
            <a:rPr lang="en-US" cap="none" sz="1000" b="0" i="0" u="none" baseline="0">
              <a:solidFill>
                <a:srgbClr val="FF0000"/>
              </a:solidFill>
              <a:latin typeface="ＭＳ 明朝"/>
              <a:ea typeface="ＭＳ 明朝"/>
              <a:cs typeface="ＭＳ 明朝"/>
            </a:rPr>
            <a:t>億円と仮定</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409575</xdr:colOff>
      <xdr:row>8</xdr:row>
      <xdr:rowOff>38100</xdr:rowOff>
    </xdr:from>
    <xdr:to>
      <xdr:col>3</xdr:col>
      <xdr:colOff>1114425</xdr:colOff>
      <xdr:row>10</xdr:row>
      <xdr:rowOff>228600</xdr:rowOff>
    </xdr:to>
    <xdr:sp>
      <xdr:nvSpPr>
        <xdr:cNvPr id="1" name="AutoShape 18"/>
        <xdr:cNvSpPr>
          <a:spLocks/>
        </xdr:cNvSpPr>
      </xdr:nvSpPr>
      <xdr:spPr>
        <a:xfrm>
          <a:off x="2390775" y="1685925"/>
          <a:ext cx="704850" cy="685800"/>
        </a:xfrm>
        <a:prstGeom prst="wedgeRoundRectCallout">
          <a:avLst>
            <a:gd name="adj1" fmla="val -86921"/>
            <a:gd name="adj2" fmla="val -3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チェックしてください</a:t>
          </a:r>
        </a:p>
      </xdr:txBody>
    </xdr:sp>
    <xdr:clientData/>
  </xdr:twoCellAnchor>
  <xdr:twoCellAnchor>
    <xdr:from>
      <xdr:col>6</xdr:col>
      <xdr:colOff>781050</xdr:colOff>
      <xdr:row>28</xdr:row>
      <xdr:rowOff>142875</xdr:rowOff>
    </xdr:from>
    <xdr:to>
      <xdr:col>7</xdr:col>
      <xdr:colOff>1200150</xdr:colOff>
      <xdr:row>30</xdr:row>
      <xdr:rowOff>152400</xdr:rowOff>
    </xdr:to>
    <xdr:sp>
      <xdr:nvSpPr>
        <xdr:cNvPr id="2" name="AutoShape 20"/>
        <xdr:cNvSpPr>
          <a:spLocks/>
        </xdr:cNvSpPr>
      </xdr:nvSpPr>
      <xdr:spPr>
        <a:xfrm>
          <a:off x="6381750" y="7124700"/>
          <a:ext cx="1695450" cy="542925"/>
        </a:xfrm>
        <a:prstGeom prst="wedgeRoundRectCallout">
          <a:avLst>
            <a:gd name="adj1" fmla="val 22902"/>
            <a:gd name="adj2" fmla="val 7806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この数字がこの事業所の二酸化炭素換算数量となります</a:t>
          </a:r>
        </a:p>
      </xdr:txBody>
    </xdr:sp>
    <xdr:clientData/>
  </xdr:twoCellAnchor>
  <xdr:twoCellAnchor>
    <xdr:from>
      <xdr:col>3</xdr:col>
      <xdr:colOff>85725</xdr:colOff>
      <xdr:row>23</xdr:row>
      <xdr:rowOff>47625</xdr:rowOff>
    </xdr:from>
    <xdr:to>
      <xdr:col>4</xdr:col>
      <xdr:colOff>352425</xdr:colOff>
      <xdr:row>24</xdr:row>
      <xdr:rowOff>200025</xdr:rowOff>
    </xdr:to>
    <xdr:sp>
      <xdr:nvSpPr>
        <xdr:cNvPr id="3" name="AutoShape 21"/>
        <xdr:cNvSpPr>
          <a:spLocks/>
        </xdr:cNvSpPr>
      </xdr:nvSpPr>
      <xdr:spPr>
        <a:xfrm>
          <a:off x="2066925" y="5695950"/>
          <a:ext cx="1428750" cy="419100"/>
        </a:xfrm>
        <a:prstGeom prst="wedgeRoundRectCallout">
          <a:avLst>
            <a:gd name="adj1" fmla="val -69083"/>
            <a:gd name="adj2" fmla="val 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行が足りなければ追加してください</a:t>
          </a:r>
        </a:p>
      </xdr:txBody>
    </xdr:sp>
    <xdr:clientData/>
  </xdr:twoCellAnchor>
  <xdr:twoCellAnchor>
    <xdr:from>
      <xdr:col>5</xdr:col>
      <xdr:colOff>1085850</xdr:colOff>
      <xdr:row>16</xdr:row>
      <xdr:rowOff>142875</xdr:rowOff>
    </xdr:from>
    <xdr:to>
      <xdr:col>7</xdr:col>
      <xdr:colOff>876300</xdr:colOff>
      <xdr:row>18</xdr:row>
      <xdr:rowOff>190500</xdr:rowOff>
    </xdr:to>
    <xdr:sp>
      <xdr:nvSpPr>
        <xdr:cNvPr id="4" name="AutoShape 25"/>
        <xdr:cNvSpPr>
          <a:spLocks/>
        </xdr:cNvSpPr>
      </xdr:nvSpPr>
      <xdr:spPr>
        <a:xfrm>
          <a:off x="5362575" y="3838575"/>
          <a:ext cx="2390775" cy="581025"/>
        </a:xfrm>
        <a:prstGeom prst="wedgeRoundRectCallout">
          <a:avLst>
            <a:gd name="adj1" fmla="val -49087"/>
            <a:gd name="adj2" fmla="val 7950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燃料の実数値から原油換算数量及び二酸化炭素換算数量への換算は自動計算（</a:t>
          </a:r>
          <a:r>
            <a:rPr lang="en-US" cap="none" sz="1000" b="0" i="0" u="none" baseline="0">
              <a:solidFill>
                <a:srgbClr val="FF0000"/>
              </a:solidFill>
              <a:latin typeface="ＭＳ 明朝"/>
              <a:ea typeface="ＭＳ 明朝"/>
              <a:cs typeface="ＭＳ 明朝"/>
            </a:rPr>
            <a:t>Excel</a:t>
          </a:r>
          <a:r>
            <a:rPr lang="en-US" cap="none" sz="1000" b="0" i="0" u="none" baseline="0">
              <a:solidFill>
                <a:srgbClr val="FF0000"/>
              </a:solidFill>
              <a:latin typeface="ＭＳ 明朝"/>
              <a:ea typeface="ＭＳ 明朝"/>
              <a:cs typeface="ＭＳ 明朝"/>
            </a:rPr>
            <a:t>）</a:t>
          </a:r>
        </a:p>
      </xdr:txBody>
    </xdr:sp>
    <xdr:clientData/>
  </xdr:twoCellAnchor>
  <xdr:twoCellAnchor>
    <xdr:from>
      <xdr:col>7</xdr:col>
      <xdr:colOff>180975</xdr:colOff>
      <xdr:row>6</xdr:row>
      <xdr:rowOff>161925</xdr:rowOff>
    </xdr:from>
    <xdr:to>
      <xdr:col>7</xdr:col>
      <xdr:colOff>1266825</xdr:colOff>
      <xdr:row>12</xdr:row>
      <xdr:rowOff>200025</xdr:rowOff>
    </xdr:to>
    <xdr:sp>
      <xdr:nvSpPr>
        <xdr:cNvPr id="5" name="AutoShape 27"/>
        <xdr:cNvSpPr>
          <a:spLocks/>
        </xdr:cNvSpPr>
      </xdr:nvSpPr>
      <xdr:spPr>
        <a:xfrm>
          <a:off x="7058025" y="1466850"/>
          <a:ext cx="1076325" cy="1304925"/>
        </a:xfrm>
        <a:prstGeom prst="wedgeRoundRectCallout">
          <a:avLst>
            <a:gd name="adj1" fmla="val -74240"/>
            <a:gd name="adj2" fmla="val -2664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チェックとともに年度を記入してください。目標年度は</a:t>
          </a:r>
          <a:r>
            <a:rPr lang="en-US" cap="none" sz="1000" b="0" i="0" u="none" baseline="0">
              <a:solidFill>
                <a:srgbClr val="FF0000"/>
              </a:solidFill>
              <a:latin typeface="ＭＳ 明朝"/>
              <a:ea typeface="ＭＳ 明朝"/>
              <a:cs typeface="ＭＳ 明朝"/>
            </a:rPr>
            <a:t>3</a:t>
          </a:r>
          <a:r>
            <a:rPr lang="en-US" cap="none" sz="1000" b="0" i="0" u="none" baseline="0">
              <a:solidFill>
                <a:srgbClr val="FF0000"/>
              </a:solidFill>
              <a:latin typeface="ＭＳ 明朝"/>
              <a:ea typeface="ＭＳ 明朝"/>
              <a:cs typeface="ＭＳ 明朝"/>
            </a:rPr>
            <a:t>か年の</a:t>
          </a:r>
          <a:r>
            <a:rPr lang="en-US" cap="none" sz="1000" b="0" i="0" u="none" baseline="0">
              <a:solidFill>
                <a:srgbClr val="FF0000"/>
              </a:solidFill>
              <a:latin typeface="ＭＳ 明朝"/>
              <a:ea typeface="ＭＳ 明朝"/>
              <a:cs typeface="ＭＳ 明朝"/>
            </a:rPr>
            <a:t>3</a:t>
          </a:r>
          <a:r>
            <a:rPr lang="en-US" cap="none" sz="1000" b="0" i="0" u="none" baseline="0">
              <a:solidFill>
                <a:srgbClr val="FF0000"/>
              </a:solidFill>
              <a:latin typeface="ＭＳ 明朝"/>
              <a:ea typeface="ＭＳ 明朝"/>
              <a:cs typeface="ＭＳ 明朝"/>
            </a:rPr>
            <a:t>年目を記入してください。</a:t>
          </a:r>
        </a:p>
      </xdr:txBody>
    </xdr:sp>
    <xdr:clientData/>
  </xdr:twoCellAnchor>
  <xdr:twoCellAnchor>
    <xdr:from>
      <xdr:col>5</xdr:col>
      <xdr:colOff>1143000</xdr:colOff>
      <xdr:row>0</xdr:row>
      <xdr:rowOff>57150</xdr:rowOff>
    </xdr:from>
    <xdr:to>
      <xdr:col>7</xdr:col>
      <xdr:colOff>1266825</xdr:colOff>
      <xdr:row>3</xdr:row>
      <xdr:rowOff>228600</xdr:rowOff>
    </xdr:to>
    <xdr:sp>
      <xdr:nvSpPr>
        <xdr:cNvPr id="6" name="AutoShape 28"/>
        <xdr:cNvSpPr>
          <a:spLocks/>
        </xdr:cNvSpPr>
      </xdr:nvSpPr>
      <xdr:spPr>
        <a:xfrm>
          <a:off x="5419725" y="57150"/>
          <a:ext cx="2724150" cy="876300"/>
        </a:xfrm>
        <a:prstGeom prst="wedgeRoundRectCallout">
          <a:avLst>
            <a:gd name="adj1" fmla="val -62800"/>
            <a:gd name="adj2" fmla="val -543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この内訳書は、基準年度、目標年度それぞれについて、用途区分ごとに作成してください。なお、用途区分ごとの数値がわかるものであれば、本様式でなくても構いません。</a:t>
          </a:r>
        </a:p>
      </xdr:txBody>
    </xdr:sp>
    <xdr:clientData/>
  </xdr:twoCellAnchor>
  <xdr:twoCellAnchor>
    <xdr:from>
      <xdr:col>4</xdr:col>
      <xdr:colOff>19050</xdr:colOff>
      <xdr:row>1</xdr:row>
      <xdr:rowOff>295275</xdr:rowOff>
    </xdr:from>
    <xdr:to>
      <xdr:col>5</xdr:col>
      <xdr:colOff>857250</xdr:colOff>
      <xdr:row>3</xdr:row>
      <xdr:rowOff>0</xdr:rowOff>
    </xdr:to>
    <xdr:sp>
      <xdr:nvSpPr>
        <xdr:cNvPr id="7" name="AutoShape 29"/>
        <xdr:cNvSpPr>
          <a:spLocks/>
        </xdr:cNvSpPr>
      </xdr:nvSpPr>
      <xdr:spPr>
        <a:xfrm>
          <a:off x="3162300" y="457200"/>
          <a:ext cx="1971675" cy="247650"/>
        </a:xfrm>
        <a:prstGeom prst="wedgeRoundRectCallout">
          <a:avLst>
            <a:gd name="adj1" fmla="val -37291"/>
            <a:gd name="adj2" fmla="val 8076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この例は工場製造部門</a:t>
          </a:r>
        </a:p>
      </xdr:txBody>
    </xdr:sp>
    <xdr:clientData/>
  </xdr:twoCellAnchor>
  <xdr:twoCellAnchor>
    <xdr:from>
      <xdr:col>5</xdr:col>
      <xdr:colOff>1066800</xdr:colOff>
      <xdr:row>13</xdr:row>
      <xdr:rowOff>95250</xdr:rowOff>
    </xdr:from>
    <xdr:to>
      <xdr:col>7</xdr:col>
      <xdr:colOff>1228725</xdr:colOff>
      <xdr:row>15</xdr:row>
      <xdr:rowOff>95250</xdr:rowOff>
    </xdr:to>
    <xdr:sp>
      <xdr:nvSpPr>
        <xdr:cNvPr id="8" name="AutoShape 30"/>
        <xdr:cNvSpPr>
          <a:spLocks/>
        </xdr:cNvSpPr>
      </xdr:nvSpPr>
      <xdr:spPr>
        <a:xfrm>
          <a:off x="5343525" y="2990850"/>
          <a:ext cx="2762250" cy="533400"/>
        </a:xfrm>
        <a:prstGeom prst="wedgeRoundRectCallout">
          <a:avLst>
            <a:gd name="adj1" fmla="val -30921"/>
            <a:gd name="adj2" fmla="val 8529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社用車（運送事業以外で社で使用している車）のガソリン等は対象外です</a:t>
          </a:r>
        </a:p>
      </xdr:txBody>
    </xdr:sp>
    <xdr:clientData/>
  </xdr:twoCellAnchor>
  <xdr:twoCellAnchor>
    <xdr:from>
      <xdr:col>2</xdr:col>
      <xdr:colOff>1123950</xdr:colOff>
      <xdr:row>15</xdr:row>
      <xdr:rowOff>85725</xdr:rowOff>
    </xdr:from>
    <xdr:to>
      <xdr:col>3</xdr:col>
      <xdr:colOff>828675</xdr:colOff>
      <xdr:row>16</xdr:row>
      <xdr:rowOff>142875</xdr:rowOff>
    </xdr:to>
    <xdr:sp>
      <xdr:nvSpPr>
        <xdr:cNvPr id="9" name="AutoShape 31"/>
        <xdr:cNvSpPr>
          <a:spLocks/>
        </xdr:cNvSpPr>
      </xdr:nvSpPr>
      <xdr:spPr>
        <a:xfrm>
          <a:off x="1524000" y="3514725"/>
          <a:ext cx="1285875" cy="323850"/>
        </a:xfrm>
        <a:prstGeom prst="foldedCorner">
          <a:avLst/>
        </a:prstGeom>
        <a:solidFill>
          <a:srgbClr val="CCFFFF"/>
        </a:solidFill>
        <a:ln w="9525" cmpd="sng">
          <a:solidFill>
            <a:srgbClr val="000000"/>
          </a:solidFill>
          <a:headEnd type="none"/>
          <a:tailEnd type="none"/>
        </a:ln>
      </xdr:spPr>
      <xdr:txBody>
        <a:bodyPr vertOverflow="clip" wrap="square" lIns="36576" tIns="22860" rIns="36576" bIns="0"/>
        <a:p>
          <a:pPr algn="ctr">
            <a:defRPr/>
          </a:pPr>
          <a:r>
            <a:rPr lang="en-US" cap="none" sz="1400" b="0" i="0" u="none" baseline="0">
              <a:solidFill>
                <a:srgbClr val="FF0000"/>
              </a:solidFill>
            </a:rPr>
            <a:t>公表しません</a:t>
          </a:r>
        </a:p>
      </xdr:txBody>
    </xdr:sp>
    <xdr:clientData/>
  </xdr:twoCellAnchor>
  <xdr:oneCellAnchor>
    <xdr:from>
      <xdr:col>0</xdr:col>
      <xdr:colOff>0</xdr:colOff>
      <xdr:row>1</xdr:row>
      <xdr:rowOff>47625</xdr:rowOff>
    </xdr:from>
    <xdr:ext cx="3209925" cy="447675"/>
    <xdr:sp>
      <xdr:nvSpPr>
        <xdr:cNvPr id="10" name="Text Box 32"/>
        <xdr:cNvSpPr txBox="1">
          <a:spLocks noChangeArrowheads="1"/>
        </xdr:cNvSpPr>
      </xdr:nvSpPr>
      <xdr:spPr>
        <a:xfrm>
          <a:off x="0" y="209550"/>
          <a:ext cx="3209925" cy="447675"/>
        </a:xfrm>
        <a:prstGeom prst="rect">
          <a:avLst/>
        </a:prstGeom>
        <a:noFill/>
        <a:ln w="9525" cmpd="sng">
          <a:noFill/>
        </a:ln>
      </xdr:spPr>
      <xdr:txBody>
        <a:bodyPr vertOverflow="clip" wrap="square" lIns="27432" tIns="18288" rIns="0" bIns="0"/>
        <a:p>
          <a:pPr algn="l">
            <a:defRPr/>
          </a:pPr>
          <a:r>
            <a:rPr lang="en-US" cap="none" sz="1200" b="0" i="0" u="none" baseline="0">
              <a:solidFill>
                <a:srgbClr val="FF0000"/>
              </a:solidFill>
              <a:latin typeface="ＭＳ ゴシック"/>
              <a:ea typeface="ＭＳ ゴシック"/>
              <a:cs typeface="ＭＳ ゴシック"/>
            </a:rPr>
            <a:t>（原油換算エネルギー使用量が</a:t>
          </a:r>
          <a:r>
            <a:rPr lang="en-US" cap="none" sz="1200" b="0" i="0" u="none" baseline="0">
              <a:solidFill>
                <a:srgbClr val="FF0000"/>
              </a:solidFill>
              <a:latin typeface="ＭＳ ゴシック"/>
              <a:ea typeface="ＭＳ ゴシック"/>
              <a:cs typeface="ＭＳ ゴシック"/>
            </a:rPr>
            <a:t>1,500kl</a:t>
          </a:r>
          <a:r>
            <a:rPr lang="en-US" cap="none" sz="1200" b="0" i="0" u="none" baseline="0">
              <a:solidFill>
                <a:srgbClr val="FF0000"/>
              </a:solidFill>
              <a:latin typeface="ＭＳ ゴシック"/>
              <a:ea typeface="ＭＳ ゴシック"/>
              <a:cs typeface="ＭＳ ゴシック"/>
            </a:rPr>
            <a:t>以上の方の記入例－用途区分）</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1190625</xdr:colOff>
      <xdr:row>0</xdr:row>
      <xdr:rowOff>47625</xdr:rowOff>
    </xdr:from>
    <xdr:to>
      <xdr:col>8</xdr:col>
      <xdr:colOff>47625</xdr:colOff>
      <xdr:row>3</xdr:row>
      <xdr:rowOff>219075</xdr:rowOff>
    </xdr:to>
    <xdr:sp>
      <xdr:nvSpPr>
        <xdr:cNvPr id="1" name="AutoShape 17"/>
        <xdr:cNvSpPr>
          <a:spLocks/>
        </xdr:cNvSpPr>
      </xdr:nvSpPr>
      <xdr:spPr>
        <a:xfrm>
          <a:off x="5467350" y="47625"/>
          <a:ext cx="2733675" cy="876300"/>
        </a:xfrm>
        <a:prstGeom prst="wedgeRoundRectCallout">
          <a:avLst>
            <a:gd name="adj1" fmla="val -63199"/>
            <a:gd name="adj2" fmla="val -760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この内訳書は、基準年度、目標年度それぞれについて、用途区分ごとに作成してください。なお、用途区分ごとの数値がわかるものであれば、本様式でなくても構いません。</a:t>
          </a:r>
        </a:p>
      </xdr:txBody>
    </xdr:sp>
    <xdr:clientData/>
  </xdr:twoCellAnchor>
  <xdr:twoCellAnchor>
    <xdr:from>
      <xdr:col>3</xdr:col>
      <xdr:colOff>409575</xdr:colOff>
      <xdr:row>8</xdr:row>
      <xdr:rowOff>38100</xdr:rowOff>
    </xdr:from>
    <xdr:to>
      <xdr:col>3</xdr:col>
      <xdr:colOff>1114425</xdr:colOff>
      <xdr:row>10</xdr:row>
      <xdr:rowOff>228600</xdr:rowOff>
    </xdr:to>
    <xdr:sp>
      <xdr:nvSpPr>
        <xdr:cNvPr id="2" name="AutoShape 18"/>
        <xdr:cNvSpPr>
          <a:spLocks/>
        </xdr:cNvSpPr>
      </xdr:nvSpPr>
      <xdr:spPr>
        <a:xfrm>
          <a:off x="2390775" y="1685925"/>
          <a:ext cx="704850" cy="685800"/>
        </a:xfrm>
        <a:prstGeom prst="wedgeRoundRectCallout">
          <a:avLst>
            <a:gd name="adj1" fmla="val -86921"/>
            <a:gd name="adj2" fmla="val -3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チェックしてください</a:t>
          </a:r>
        </a:p>
      </xdr:txBody>
    </xdr:sp>
    <xdr:clientData/>
  </xdr:twoCellAnchor>
  <xdr:twoCellAnchor>
    <xdr:from>
      <xdr:col>7</xdr:col>
      <xdr:colOff>180975</xdr:colOff>
      <xdr:row>7</xdr:row>
      <xdr:rowOff>0</xdr:rowOff>
    </xdr:from>
    <xdr:to>
      <xdr:col>7</xdr:col>
      <xdr:colOff>1266825</xdr:colOff>
      <xdr:row>12</xdr:row>
      <xdr:rowOff>219075</xdr:rowOff>
    </xdr:to>
    <xdr:sp>
      <xdr:nvSpPr>
        <xdr:cNvPr id="3" name="AutoShape 19"/>
        <xdr:cNvSpPr>
          <a:spLocks/>
        </xdr:cNvSpPr>
      </xdr:nvSpPr>
      <xdr:spPr>
        <a:xfrm>
          <a:off x="7058025" y="1485900"/>
          <a:ext cx="1076325" cy="1304925"/>
        </a:xfrm>
        <a:prstGeom prst="wedgeRoundRectCallout">
          <a:avLst>
            <a:gd name="adj1" fmla="val -74240"/>
            <a:gd name="adj2" fmla="val -2664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チェックとともに年度を記入してください。目標年度は</a:t>
          </a:r>
          <a:r>
            <a:rPr lang="en-US" cap="none" sz="1000" b="0" i="0" u="none" baseline="0">
              <a:solidFill>
                <a:srgbClr val="FF0000"/>
              </a:solidFill>
              <a:latin typeface="ＭＳ 明朝"/>
              <a:ea typeface="ＭＳ 明朝"/>
              <a:cs typeface="ＭＳ 明朝"/>
            </a:rPr>
            <a:t>3</a:t>
          </a:r>
          <a:r>
            <a:rPr lang="en-US" cap="none" sz="1000" b="0" i="0" u="none" baseline="0">
              <a:solidFill>
                <a:srgbClr val="FF0000"/>
              </a:solidFill>
              <a:latin typeface="ＭＳ 明朝"/>
              <a:ea typeface="ＭＳ 明朝"/>
              <a:cs typeface="ＭＳ 明朝"/>
            </a:rPr>
            <a:t>か年の</a:t>
          </a:r>
          <a:r>
            <a:rPr lang="en-US" cap="none" sz="1000" b="0" i="0" u="none" baseline="0">
              <a:solidFill>
                <a:srgbClr val="FF0000"/>
              </a:solidFill>
              <a:latin typeface="ＭＳ 明朝"/>
              <a:ea typeface="ＭＳ 明朝"/>
              <a:cs typeface="ＭＳ 明朝"/>
            </a:rPr>
            <a:t>3</a:t>
          </a:r>
          <a:r>
            <a:rPr lang="en-US" cap="none" sz="1000" b="0" i="0" u="none" baseline="0">
              <a:solidFill>
                <a:srgbClr val="FF0000"/>
              </a:solidFill>
              <a:latin typeface="ＭＳ 明朝"/>
              <a:ea typeface="ＭＳ 明朝"/>
              <a:cs typeface="ＭＳ 明朝"/>
            </a:rPr>
            <a:t>年目を記入してください</a:t>
          </a:r>
        </a:p>
      </xdr:txBody>
    </xdr:sp>
    <xdr:clientData/>
  </xdr:twoCellAnchor>
  <xdr:twoCellAnchor>
    <xdr:from>
      <xdr:col>6</xdr:col>
      <xdr:colOff>161925</xdr:colOff>
      <xdr:row>34</xdr:row>
      <xdr:rowOff>0</xdr:rowOff>
    </xdr:from>
    <xdr:to>
      <xdr:col>7</xdr:col>
      <xdr:colOff>581025</xdr:colOff>
      <xdr:row>36</xdr:row>
      <xdr:rowOff>9525</xdr:rowOff>
    </xdr:to>
    <xdr:sp>
      <xdr:nvSpPr>
        <xdr:cNvPr id="4" name="AutoShape 22"/>
        <xdr:cNvSpPr>
          <a:spLocks/>
        </xdr:cNvSpPr>
      </xdr:nvSpPr>
      <xdr:spPr>
        <a:xfrm>
          <a:off x="5762625" y="8477250"/>
          <a:ext cx="1695450" cy="542925"/>
        </a:xfrm>
        <a:prstGeom prst="wedgeRoundRectCallout">
          <a:avLst>
            <a:gd name="adj1" fmla="val 37740"/>
            <a:gd name="adj2" fmla="val -9386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この数字がこの事業所の二酸化炭素換算数量となります</a:t>
          </a:r>
        </a:p>
      </xdr:txBody>
    </xdr:sp>
    <xdr:clientData/>
  </xdr:twoCellAnchor>
  <xdr:twoCellAnchor>
    <xdr:from>
      <xdr:col>3</xdr:col>
      <xdr:colOff>85725</xdr:colOff>
      <xdr:row>23</xdr:row>
      <xdr:rowOff>47625</xdr:rowOff>
    </xdr:from>
    <xdr:to>
      <xdr:col>4</xdr:col>
      <xdr:colOff>352425</xdr:colOff>
      <xdr:row>24</xdr:row>
      <xdr:rowOff>200025</xdr:rowOff>
    </xdr:to>
    <xdr:sp>
      <xdr:nvSpPr>
        <xdr:cNvPr id="5" name="AutoShape 23"/>
        <xdr:cNvSpPr>
          <a:spLocks/>
        </xdr:cNvSpPr>
      </xdr:nvSpPr>
      <xdr:spPr>
        <a:xfrm>
          <a:off x="2066925" y="5695950"/>
          <a:ext cx="1428750" cy="419100"/>
        </a:xfrm>
        <a:prstGeom prst="wedgeRoundRectCallout">
          <a:avLst>
            <a:gd name="adj1" fmla="val -69083"/>
            <a:gd name="adj2" fmla="val 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行が足りなければ追加してください</a:t>
          </a:r>
        </a:p>
      </xdr:txBody>
    </xdr:sp>
    <xdr:clientData/>
  </xdr:twoCellAnchor>
  <xdr:twoCellAnchor>
    <xdr:from>
      <xdr:col>2</xdr:col>
      <xdr:colOff>1428750</xdr:colOff>
      <xdr:row>32</xdr:row>
      <xdr:rowOff>57150</xdr:rowOff>
    </xdr:from>
    <xdr:to>
      <xdr:col>4</xdr:col>
      <xdr:colOff>352425</xdr:colOff>
      <xdr:row>35</xdr:row>
      <xdr:rowOff>28575</xdr:rowOff>
    </xdr:to>
    <xdr:sp>
      <xdr:nvSpPr>
        <xdr:cNvPr id="6" name="AutoShape 24"/>
        <xdr:cNvSpPr>
          <a:spLocks/>
        </xdr:cNvSpPr>
      </xdr:nvSpPr>
      <xdr:spPr>
        <a:xfrm>
          <a:off x="1828800" y="8105775"/>
          <a:ext cx="1666875" cy="666750"/>
        </a:xfrm>
        <a:prstGeom prst="wedgeRoundRectCallout">
          <a:avLst>
            <a:gd name="adj1" fmla="val -60458"/>
            <a:gd name="adj2" fmla="val 742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トラック等が一定台数以上の事業者はこちらに台数を記入してください</a:t>
          </a:r>
        </a:p>
      </xdr:txBody>
    </xdr:sp>
    <xdr:clientData/>
  </xdr:twoCellAnchor>
  <xdr:oneCellAnchor>
    <xdr:from>
      <xdr:col>0</xdr:col>
      <xdr:colOff>76200</xdr:colOff>
      <xdr:row>1</xdr:row>
      <xdr:rowOff>47625</xdr:rowOff>
    </xdr:from>
    <xdr:ext cx="3152775" cy="476250"/>
    <xdr:sp>
      <xdr:nvSpPr>
        <xdr:cNvPr id="7" name="Text Box 25"/>
        <xdr:cNvSpPr txBox="1">
          <a:spLocks noChangeArrowheads="1"/>
        </xdr:cNvSpPr>
      </xdr:nvSpPr>
      <xdr:spPr>
        <a:xfrm>
          <a:off x="76200" y="209550"/>
          <a:ext cx="3152775" cy="476250"/>
        </a:xfrm>
        <a:prstGeom prst="rect">
          <a:avLst/>
        </a:prstGeom>
        <a:noFill/>
        <a:ln w="9525" cmpd="sng">
          <a:noFill/>
        </a:ln>
      </xdr:spPr>
      <xdr:txBody>
        <a:bodyPr vertOverflow="clip" wrap="square" lIns="27432" tIns="18288" rIns="0" bIns="0"/>
        <a:p>
          <a:pPr algn="l">
            <a:defRPr/>
          </a:pPr>
          <a:r>
            <a:rPr lang="en-US" cap="none" sz="1200" b="0" i="0" u="none" baseline="0">
              <a:solidFill>
                <a:srgbClr val="FF0000"/>
              </a:solidFill>
            </a:rPr>
            <a:t>（トラック、バス、タクシーを一定台数以上保有する方の記入例－全体）</a:t>
          </a:r>
        </a:p>
      </xdr:txBody>
    </xdr:sp>
    <xdr:clientData/>
  </xdr:oneCellAnchor>
  <xdr:twoCellAnchor>
    <xdr:from>
      <xdr:col>3</xdr:col>
      <xdr:colOff>561975</xdr:colOff>
      <xdr:row>12</xdr:row>
      <xdr:rowOff>276225</xdr:rowOff>
    </xdr:from>
    <xdr:to>
      <xdr:col>5</xdr:col>
      <xdr:colOff>1028700</xdr:colOff>
      <xdr:row>14</xdr:row>
      <xdr:rowOff>219075</xdr:rowOff>
    </xdr:to>
    <xdr:sp>
      <xdr:nvSpPr>
        <xdr:cNvPr id="8" name="AutoShape 26"/>
        <xdr:cNvSpPr>
          <a:spLocks/>
        </xdr:cNvSpPr>
      </xdr:nvSpPr>
      <xdr:spPr>
        <a:xfrm>
          <a:off x="2543175" y="2847975"/>
          <a:ext cx="2762250" cy="533400"/>
        </a:xfrm>
        <a:prstGeom prst="wedgeRoundRectCallout">
          <a:avLst>
            <a:gd name="adj1" fmla="val 51180"/>
            <a:gd name="adj2" fmla="val 6785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トラック等で使用した燃料の実数値、事務所等で使用した燃料・電気の実数値を入れてください</a:t>
          </a:r>
        </a:p>
      </xdr:txBody>
    </xdr:sp>
    <xdr:clientData/>
  </xdr:twoCellAnchor>
  <xdr:twoCellAnchor>
    <xdr:from>
      <xdr:col>5</xdr:col>
      <xdr:colOff>1266825</xdr:colOff>
      <xdr:row>19</xdr:row>
      <xdr:rowOff>295275</xdr:rowOff>
    </xdr:from>
    <xdr:to>
      <xdr:col>7</xdr:col>
      <xdr:colOff>1057275</xdr:colOff>
      <xdr:row>21</xdr:row>
      <xdr:rowOff>257175</xdr:rowOff>
    </xdr:to>
    <xdr:sp>
      <xdr:nvSpPr>
        <xdr:cNvPr id="9" name="AutoShape 27"/>
        <xdr:cNvSpPr>
          <a:spLocks/>
        </xdr:cNvSpPr>
      </xdr:nvSpPr>
      <xdr:spPr>
        <a:xfrm>
          <a:off x="5543550" y="4791075"/>
          <a:ext cx="2390775" cy="581025"/>
        </a:xfrm>
        <a:prstGeom prst="wedgeRoundRectCallout">
          <a:avLst>
            <a:gd name="adj1" fmla="val -54240"/>
            <a:gd name="adj2" fmla="val -8260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燃料の実数値から原油換算数量及び二酸化炭素換算数量への換算は自動計算（</a:t>
          </a:r>
          <a:r>
            <a:rPr lang="en-US" cap="none" sz="1000" b="0" i="0" u="none" baseline="0">
              <a:solidFill>
                <a:srgbClr val="FF0000"/>
              </a:solidFill>
              <a:latin typeface="ＭＳ 明朝"/>
              <a:ea typeface="ＭＳ 明朝"/>
              <a:cs typeface="ＭＳ 明朝"/>
            </a:rPr>
            <a:t>Excel</a:t>
          </a:r>
          <a:r>
            <a:rPr lang="en-US" cap="none" sz="1000" b="0" i="0" u="none" baseline="0">
              <a:solidFill>
                <a:srgbClr val="FF0000"/>
              </a:solidFill>
              <a:latin typeface="ＭＳ 明朝"/>
              <a:ea typeface="ＭＳ 明朝"/>
              <a:cs typeface="ＭＳ 明朝"/>
            </a:rPr>
            <a:t>）</a:t>
          </a:r>
        </a:p>
      </xdr:txBody>
    </xdr:sp>
    <xdr:clientData/>
  </xdr:twoCellAnchor>
  <xdr:twoCellAnchor>
    <xdr:from>
      <xdr:col>5</xdr:col>
      <xdr:colOff>142875</xdr:colOff>
      <xdr:row>22</xdr:row>
      <xdr:rowOff>238125</xdr:rowOff>
    </xdr:from>
    <xdr:to>
      <xdr:col>7</xdr:col>
      <xdr:colOff>819150</xdr:colOff>
      <xdr:row>24</xdr:row>
      <xdr:rowOff>161925</xdr:rowOff>
    </xdr:to>
    <xdr:sp>
      <xdr:nvSpPr>
        <xdr:cNvPr id="10" name="Text Box 28"/>
        <xdr:cNvSpPr txBox="1">
          <a:spLocks noChangeArrowheads="1"/>
        </xdr:cNvSpPr>
      </xdr:nvSpPr>
      <xdr:spPr>
        <a:xfrm>
          <a:off x="4419600" y="5619750"/>
          <a:ext cx="3276600" cy="4572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トラック</a:t>
          </a:r>
          <a:r>
            <a:rPr lang="en-US" cap="none" sz="1000" b="0" i="0" u="none" baseline="0">
              <a:solidFill>
                <a:srgbClr val="FF0000"/>
              </a:solidFill>
              <a:latin typeface="ＭＳ 明朝"/>
              <a:ea typeface="ＭＳ 明朝"/>
              <a:cs typeface="ＭＳ 明朝"/>
            </a:rPr>
            <a:t>210</a:t>
          </a:r>
          <a:r>
            <a:rPr lang="en-US" cap="none" sz="1000" b="0" i="0" u="none" baseline="0">
              <a:solidFill>
                <a:srgbClr val="FF0000"/>
              </a:solidFill>
              <a:latin typeface="ＭＳ 明朝"/>
              <a:ea typeface="ＭＳ 明朝"/>
              <a:cs typeface="ＭＳ 明朝"/>
            </a:rPr>
            <a:t>台、</a:t>
          </a:r>
          <a:r>
            <a:rPr lang="en-US" cap="none" sz="1000" b="0" i="0" u="none" baseline="0">
              <a:solidFill>
                <a:srgbClr val="FF0000"/>
              </a:solidFill>
              <a:latin typeface="ＭＳ 明朝"/>
              <a:ea typeface="ＭＳ 明朝"/>
              <a:cs typeface="ＭＳ 明朝"/>
            </a:rPr>
            <a:t>6</a:t>
          </a:r>
          <a:r>
            <a:rPr lang="en-US" cap="none" sz="1000" b="0" i="0" u="none" baseline="0">
              <a:solidFill>
                <a:srgbClr val="FF0000"/>
              </a:solidFill>
              <a:latin typeface="ＭＳ 明朝"/>
              <a:ea typeface="ＭＳ 明朝"/>
              <a:cs typeface="ＭＳ 明朝"/>
            </a:rPr>
            <a:t>万</a:t>
          </a:r>
          <a:r>
            <a:rPr lang="en-US" cap="none" sz="1000" b="0" i="0" u="none" baseline="0">
              <a:solidFill>
                <a:srgbClr val="FF0000"/>
              </a:solidFill>
              <a:latin typeface="ＭＳ 明朝"/>
              <a:ea typeface="ＭＳ 明朝"/>
              <a:cs typeface="ＭＳ 明朝"/>
            </a:rPr>
            <a:t>km/</a:t>
          </a:r>
          <a:r>
            <a:rPr lang="en-US" cap="none" sz="1000" b="0" i="0" u="none" baseline="0">
              <a:solidFill>
                <a:srgbClr val="FF0000"/>
              </a:solidFill>
              <a:latin typeface="ＭＳ 明朝"/>
              <a:ea typeface="ＭＳ 明朝"/>
              <a:cs typeface="ＭＳ 明朝"/>
            </a:rPr>
            <a:t>台・年、燃費</a:t>
          </a:r>
          <a:r>
            <a:rPr lang="en-US" cap="none" sz="1000" b="0" i="0" u="none" baseline="0">
              <a:solidFill>
                <a:srgbClr val="FF0000"/>
              </a:solidFill>
              <a:latin typeface="ＭＳ 明朝"/>
              <a:ea typeface="ＭＳ 明朝"/>
              <a:cs typeface="ＭＳ 明朝"/>
            </a:rPr>
            <a:t>5 km/l
</a:t>
          </a:r>
          <a:r>
            <a:rPr lang="en-US" cap="none" sz="1000" b="0" i="0" u="none" baseline="0">
              <a:solidFill>
                <a:srgbClr val="FF0000"/>
              </a:solidFill>
              <a:latin typeface="ＭＳ 明朝"/>
              <a:ea typeface="ＭＳ 明朝"/>
              <a:cs typeface="ＭＳ 明朝"/>
            </a:rPr>
            <a:t>と仮定</a:t>
          </a:r>
        </a:p>
      </xdr:txBody>
    </xdr:sp>
    <xdr:clientData/>
  </xdr:twoCellAnchor>
  <xdr:twoCellAnchor>
    <xdr:from>
      <xdr:col>4</xdr:col>
      <xdr:colOff>295275</xdr:colOff>
      <xdr:row>2</xdr:row>
      <xdr:rowOff>0</xdr:rowOff>
    </xdr:from>
    <xdr:to>
      <xdr:col>5</xdr:col>
      <xdr:colOff>790575</xdr:colOff>
      <xdr:row>3</xdr:row>
      <xdr:rowOff>38100</xdr:rowOff>
    </xdr:to>
    <xdr:sp>
      <xdr:nvSpPr>
        <xdr:cNvPr id="11" name="AutoShape 29"/>
        <xdr:cNvSpPr>
          <a:spLocks/>
        </xdr:cNvSpPr>
      </xdr:nvSpPr>
      <xdr:spPr>
        <a:xfrm>
          <a:off x="3438525" y="495300"/>
          <a:ext cx="1628775" cy="247650"/>
        </a:xfrm>
        <a:prstGeom prst="wedgeRoundRectCallout">
          <a:avLst>
            <a:gd name="adj1" fmla="val -55333"/>
            <a:gd name="adj2" fmla="val 8076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この例は事業者全体</a:t>
          </a:r>
        </a:p>
      </xdr:txBody>
    </xdr:sp>
    <xdr:clientData/>
  </xdr:twoCellAnchor>
  <xdr:twoCellAnchor>
    <xdr:from>
      <xdr:col>2</xdr:col>
      <xdr:colOff>1123950</xdr:colOff>
      <xdr:row>15</xdr:row>
      <xdr:rowOff>85725</xdr:rowOff>
    </xdr:from>
    <xdr:to>
      <xdr:col>3</xdr:col>
      <xdr:colOff>828675</xdr:colOff>
      <xdr:row>16</xdr:row>
      <xdr:rowOff>142875</xdr:rowOff>
    </xdr:to>
    <xdr:sp>
      <xdr:nvSpPr>
        <xdr:cNvPr id="12" name="AutoShape 30"/>
        <xdr:cNvSpPr>
          <a:spLocks/>
        </xdr:cNvSpPr>
      </xdr:nvSpPr>
      <xdr:spPr>
        <a:xfrm>
          <a:off x="1524000" y="3514725"/>
          <a:ext cx="1285875" cy="323850"/>
        </a:xfrm>
        <a:prstGeom prst="foldedCorner">
          <a:avLst/>
        </a:prstGeom>
        <a:solidFill>
          <a:srgbClr val="CCFFFF"/>
        </a:solidFill>
        <a:ln w="9525" cmpd="sng">
          <a:solidFill>
            <a:srgbClr val="000000"/>
          </a:solidFill>
          <a:headEnd type="none"/>
          <a:tailEnd type="none"/>
        </a:ln>
      </xdr:spPr>
      <xdr:txBody>
        <a:bodyPr vertOverflow="clip" wrap="square" lIns="36576" tIns="22860" rIns="36576" bIns="0"/>
        <a:p>
          <a:pPr algn="ctr">
            <a:defRPr/>
          </a:pPr>
          <a:r>
            <a:rPr lang="en-US" cap="none" sz="1400" b="0" i="0" u="none" baseline="0">
              <a:solidFill>
                <a:srgbClr val="FF0000"/>
              </a:solidFill>
            </a:rPr>
            <a:t>公表しません</a:t>
          </a:r>
        </a:p>
      </xdr:txBody>
    </xdr:sp>
    <xdr:clientData/>
  </xdr:twoCellAnchor>
  <xdr:twoCellAnchor>
    <xdr:from>
      <xdr:col>4</xdr:col>
      <xdr:colOff>971550</xdr:colOff>
      <xdr:row>15</xdr:row>
      <xdr:rowOff>228600</xdr:rowOff>
    </xdr:from>
    <xdr:to>
      <xdr:col>7</xdr:col>
      <xdr:colOff>1066800</xdr:colOff>
      <xdr:row>19</xdr:row>
      <xdr:rowOff>0</xdr:rowOff>
    </xdr:to>
    <xdr:sp>
      <xdr:nvSpPr>
        <xdr:cNvPr id="13" name="AutoShape 33"/>
        <xdr:cNvSpPr>
          <a:spLocks/>
        </xdr:cNvSpPr>
      </xdr:nvSpPr>
      <xdr:spPr>
        <a:xfrm>
          <a:off x="4114800" y="3657600"/>
          <a:ext cx="3829050" cy="838200"/>
        </a:xfrm>
        <a:prstGeom prst="wedgeRoundRectCallout">
          <a:avLst>
            <a:gd name="adj1" fmla="val 55115"/>
            <a:gd name="adj2" fmla="val -4545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トラック等の台数により特定事業者となる方は、トラック等で使う燃料の数字を記載してください。本社・営業所等のみの原油換算エネルギー使用量が</a:t>
          </a:r>
          <a:r>
            <a:rPr lang="en-US" cap="none" sz="1000" b="0" i="0" u="none" baseline="0">
              <a:solidFill>
                <a:srgbClr val="FF0000"/>
              </a:solidFill>
              <a:latin typeface="ＭＳ 明朝"/>
              <a:ea typeface="ＭＳ 明朝"/>
              <a:cs typeface="ＭＳ 明朝"/>
            </a:rPr>
            <a:t>1,500kl</a:t>
          </a:r>
          <a:r>
            <a:rPr lang="en-US" cap="none" sz="1000" b="0" i="0" u="none" baseline="0">
              <a:solidFill>
                <a:srgbClr val="FF0000"/>
              </a:solidFill>
              <a:latin typeface="ＭＳ 明朝"/>
              <a:ea typeface="ＭＳ 明朝"/>
              <a:cs typeface="ＭＳ 明朝"/>
            </a:rPr>
            <a:t>以上となる場合は、本社・営業所等の数字も記載してください。</a:t>
          </a:r>
          <a:r>
            <a:rPr lang="en-US" cap="none" sz="1000" b="0" i="0" u="none" baseline="0">
              <a:solidFill>
                <a:srgbClr val="FF0000"/>
              </a:solidFill>
              <a:latin typeface="ＭＳ 明朝"/>
              <a:ea typeface="ＭＳ 明朝"/>
              <a:cs typeface="ＭＳ 明朝"/>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1190625</xdr:colOff>
      <xdr:row>0</xdr:row>
      <xdr:rowOff>0</xdr:rowOff>
    </xdr:from>
    <xdr:to>
      <xdr:col>6</xdr:col>
      <xdr:colOff>47625</xdr:colOff>
      <xdr:row>0</xdr:row>
      <xdr:rowOff>0</xdr:rowOff>
    </xdr:to>
    <xdr:sp>
      <xdr:nvSpPr>
        <xdr:cNvPr id="1" name="AutoShape 17"/>
        <xdr:cNvSpPr>
          <a:spLocks/>
        </xdr:cNvSpPr>
      </xdr:nvSpPr>
      <xdr:spPr>
        <a:xfrm>
          <a:off x="5648325" y="0"/>
          <a:ext cx="2800350" cy="0"/>
        </a:xfrm>
        <a:prstGeom prst="wedgeRoundRectCallout">
          <a:avLst>
            <a:gd name="adj1" fmla="val -63199"/>
            <a:gd name="adj2" fmla="val -760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この内訳書は、基準年度、目標年度それぞれについて、用途区分ごとに作成してください。なお、用途区分ごとの数値がわかれば、本様式でなくても構いません。</a:t>
          </a:r>
        </a:p>
      </xdr:txBody>
    </xdr:sp>
    <xdr:clientData/>
  </xdr:twoCellAnchor>
  <xdr:twoCellAnchor>
    <xdr:from>
      <xdr:col>2</xdr:col>
      <xdr:colOff>0</xdr:colOff>
      <xdr:row>0</xdr:row>
      <xdr:rowOff>0</xdr:rowOff>
    </xdr:from>
    <xdr:to>
      <xdr:col>2</xdr:col>
      <xdr:colOff>0</xdr:colOff>
      <xdr:row>0</xdr:row>
      <xdr:rowOff>0</xdr:rowOff>
    </xdr:to>
    <xdr:sp>
      <xdr:nvSpPr>
        <xdr:cNvPr id="2" name="AutoShape 18"/>
        <xdr:cNvSpPr>
          <a:spLocks/>
        </xdr:cNvSpPr>
      </xdr:nvSpPr>
      <xdr:spPr>
        <a:xfrm>
          <a:off x="3143250" y="0"/>
          <a:ext cx="0" cy="0"/>
        </a:xfrm>
        <a:prstGeom prst="wedgeRoundRectCallout">
          <a:avLst>
            <a:gd name="adj1" fmla="val -86921"/>
            <a:gd name="adj2" fmla="val -3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チェックしてください</a:t>
          </a:r>
        </a:p>
      </xdr:txBody>
    </xdr:sp>
    <xdr:clientData/>
  </xdr:twoCellAnchor>
  <xdr:twoCellAnchor>
    <xdr:from>
      <xdr:col>5</xdr:col>
      <xdr:colOff>180975</xdr:colOff>
      <xdr:row>0</xdr:row>
      <xdr:rowOff>0</xdr:rowOff>
    </xdr:from>
    <xdr:to>
      <xdr:col>5</xdr:col>
      <xdr:colOff>771525</xdr:colOff>
      <xdr:row>0</xdr:row>
      <xdr:rowOff>0</xdr:rowOff>
    </xdr:to>
    <xdr:sp>
      <xdr:nvSpPr>
        <xdr:cNvPr id="3" name="AutoShape 19"/>
        <xdr:cNvSpPr>
          <a:spLocks/>
        </xdr:cNvSpPr>
      </xdr:nvSpPr>
      <xdr:spPr>
        <a:xfrm>
          <a:off x="7267575" y="0"/>
          <a:ext cx="590550" cy="0"/>
        </a:xfrm>
        <a:prstGeom prst="wedgeRoundRectCallout">
          <a:avLst>
            <a:gd name="adj1" fmla="val -74240"/>
            <a:gd name="adj2" fmla="val -3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チェックとともに年度を記入してください</a:t>
          </a:r>
        </a:p>
      </xdr:txBody>
    </xdr:sp>
    <xdr:clientData/>
  </xdr:twoCellAnchor>
  <xdr:twoCellAnchor>
    <xdr:from>
      <xdr:col>3</xdr:col>
      <xdr:colOff>723900</xdr:colOff>
      <xdr:row>13</xdr:row>
      <xdr:rowOff>66675</xdr:rowOff>
    </xdr:from>
    <xdr:to>
      <xdr:col>6</xdr:col>
      <xdr:colOff>0</xdr:colOff>
      <xdr:row>16</xdr:row>
      <xdr:rowOff>295275</xdr:rowOff>
    </xdr:to>
    <xdr:sp>
      <xdr:nvSpPr>
        <xdr:cNvPr id="4" name="AutoShape 28"/>
        <xdr:cNvSpPr>
          <a:spLocks/>
        </xdr:cNvSpPr>
      </xdr:nvSpPr>
      <xdr:spPr>
        <a:xfrm>
          <a:off x="5181600" y="3038475"/>
          <a:ext cx="3219450" cy="1028700"/>
        </a:xfrm>
        <a:prstGeom prst="wedgeRoundRectCallout">
          <a:avLst>
            <a:gd name="adj1" fmla="val -62675"/>
            <a:gd name="adj2" fmla="val -6203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この様式はあくまで例です。用途区分ごとの実数値がわかるものであれば、形式</a:t>
          </a:r>
          <a:r>
            <a:rPr lang="en-US" cap="none" sz="1000" b="0" i="0" u="none" baseline="0">
              <a:solidFill>
                <a:srgbClr val="FF0000"/>
              </a:solidFill>
              <a:latin typeface="ＭＳ 明朝"/>
              <a:ea typeface="ＭＳ 明朝"/>
              <a:cs typeface="ＭＳ 明朝"/>
            </a:rPr>
            <a:t>
</a:t>
          </a:r>
          <a:r>
            <a:rPr lang="en-US" cap="none" sz="1000" b="0" i="0" u="none" baseline="0">
              <a:solidFill>
                <a:srgbClr val="FF0000"/>
              </a:solidFill>
              <a:latin typeface="ＭＳ 明朝"/>
              <a:ea typeface="ＭＳ 明朝"/>
              <a:cs typeface="ＭＳ 明朝"/>
            </a:rPr>
            <a:t>は問いません。</a:t>
          </a:r>
          <a:r>
            <a:rPr lang="en-US" cap="none" sz="1000" b="0" i="0" u="none" baseline="0">
              <a:solidFill>
                <a:srgbClr val="FF0000"/>
              </a:solidFill>
              <a:latin typeface="ＭＳ 明朝"/>
              <a:ea typeface="ＭＳ 明朝"/>
              <a:cs typeface="ＭＳ 明朝"/>
            </a:rPr>
            <a:t>
</a:t>
          </a:r>
        </a:p>
      </xdr:txBody>
    </xdr:sp>
    <xdr:clientData/>
  </xdr:twoCellAnchor>
  <xdr:twoCellAnchor>
    <xdr:from>
      <xdr:col>1</xdr:col>
      <xdr:colOff>104775</xdr:colOff>
      <xdr:row>1</xdr:row>
      <xdr:rowOff>76200</xdr:rowOff>
    </xdr:from>
    <xdr:to>
      <xdr:col>1</xdr:col>
      <xdr:colOff>1609725</xdr:colOff>
      <xdr:row>3</xdr:row>
      <xdr:rowOff>57150</xdr:rowOff>
    </xdr:to>
    <xdr:sp>
      <xdr:nvSpPr>
        <xdr:cNvPr id="5" name="AutoShape 29"/>
        <xdr:cNvSpPr>
          <a:spLocks/>
        </xdr:cNvSpPr>
      </xdr:nvSpPr>
      <xdr:spPr>
        <a:xfrm>
          <a:off x="352425" y="238125"/>
          <a:ext cx="1504950" cy="323850"/>
        </a:xfrm>
        <a:prstGeom prst="foldedCorner">
          <a:avLst/>
        </a:prstGeom>
        <a:solidFill>
          <a:srgbClr val="CCFFFF"/>
        </a:solidFill>
        <a:ln w="9525" cmpd="sng">
          <a:solidFill>
            <a:srgbClr val="000000"/>
          </a:solidFill>
          <a:headEnd type="none"/>
          <a:tailEnd type="none"/>
        </a:ln>
      </xdr:spPr>
      <xdr:txBody>
        <a:bodyPr vertOverflow="clip" wrap="square" lIns="36576" tIns="22860" rIns="36576" bIns="0"/>
        <a:p>
          <a:pPr algn="ctr">
            <a:defRPr/>
          </a:pPr>
          <a:r>
            <a:rPr lang="en-US" cap="none" sz="1400" b="0" i="0" u="none" baseline="0">
              <a:solidFill>
                <a:srgbClr val="FF0000"/>
              </a:solidFill>
            </a:rPr>
            <a:t>公表しません</a:t>
          </a:r>
        </a:p>
      </xdr:txBody>
    </xdr:sp>
    <xdr:clientData/>
  </xdr:twoCellAnchor>
  <xdr:twoCellAnchor>
    <xdr:from>
      <xdr:col>4</xdr:col>
      <xdr:colOff>552450</xdr:colOff>
      <xdr:row>1</xdr:row>
      <xdr:rowOff>104775</xdr:rowOff>
    </xdr:from>
    <xdr:to>
      <xdr:col>7</xdr:col>
      <xdr:colOff>942975</xdr:colOff>
      <xdr:row>3</xdr:row>
      <xdr:rowOff>104775</xdr:rowOff>
    </xdr:to>
    <xdr:sp>
      <xdr:nvSpPr>
        <xdr:cNvPr id="6" name="AutoShape 30"/>
        <xdr:cNvSpPr>
          <a:spLocks/>
        </xdr:cNvSpPr>
      </xdr:nvSpPr>
      <xdr:spPr>
        <a:xfrm>
          <a:off x="6324600" y="266700"/>
          <a:ext cx="4333875" cy="342900"/>
        </a:xfrm>
        <a:prstGeom prst="wedgeRoundRectCallout">
          <a:avLst>
            <a:gd name="adj1" fmla="val 26189"/>
            <a:gd name="adj2" fmla="val 1416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事業者名、提出書類の区分と年度は必ず記載してください。</a:t>
          </a:r>
          <a:r>
            <a:rPr lang="en-US" cap="none" sz="1000" b="0" i="0" u="none" baseline="0">
              <a:solidFill>
                <a:srgbClr val="FF0000"/>
              </a:solidFill>
              <a:latin typeface="ＭＳ 明朝"/>
              <a:ea typeface="ＭＳ 明朝"/>
              <a:cs typeface="ＭＳ 明朝"/>
            </a:rPr>
            <a:t>
</a:t>
          </a:r>
        </a:p>
      </xdr:txBody>
    </xdr:sp>
    <xdr:clientData/>
  </xdr:twoCellAnchor>
  <xdr:twoCellAnchor>
    <xdr:from>
      <xdr:col>7</xdr:col>
      <xdr:colOff>409575</xdr:colOff>
      <xdr:row>0</xdr:row>
      <xdr:rowOff>0</xdr:rowOff>
    </xdr:from>
    <xdr:to>
      <xdr:col>7</xdr:col>
      <xdr:colOff>647700</xdr:colOff>
      <xdr:row>0</xdr:row>
      <xdr:rowOff>0</xdr:rowOff>
    </xdr:to>
    <xdr:sp>
      <xdr:nvSpPr>
        <xdr:cNvPr id="7" name="AutoShape 31"/>
        <xdr:cNvSpPr>
          <a:spLocks/>
        </xdr:cNvSpPr>
      </xdr:nvSpPr>
      <xdr:spPr>
        <a:xfrm>
          <a:off x="10125075" y="0"/>
          <a:ext cx="238125" cy="0"/>
        </a:xfrm>
        <a:prstGeom prst="wedgeRoundRectCallout">
          <a:avLst>
            <a:gd name="adj1" fmla="val -86921"/>
            <a:gd name="adj2" fmla="val -3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チェックしてください</a:t>
          </a:r>
        </a:p>
      </xdr:txBody>
    </xdr:sp>
    <xdr:clientData/>
  </xdr:twoCellAnchor>
  <xdr:twoCellAnchor>
    <xdr:from>
      <xdr:col>3</xdr:col>
      <xdr:colOff>723900</xdr:colOff>
      <xdr:row>36</xdr:row>
      <xdr:rowOff>209550</xdr:rowOff>
    </xdr:from>
    <xdr:to>
      <xdr:col>6</xdr:col>
      <xdr:colOff>552450</xdr:colOff>
      <xdr:row>39</xdr:row>
      <xdr:rowOff>161925</xdr:rowOff>
    </xdr:to>
    <xdr:sp>
      <xdr:nvSpPr>
        <xdr:cNvPr id="8" name="AutoShape 34"/>
        <xdr:cNvSpPr>
          <a:spLocks/>
        </xdr:cNvSpPr>
      </xdr:nvSpPr>
      <xdr:spPr>
        <a:xfrm>
          <a:off x="5181600" y="9696450"/>
          <a:ext cx="3771900" cy="695325"/>
        </a:xfrm>
        <a:prstGeom prst="wedgeRoundRectCallout">
          <a:avLst>
            <a:gd name="adj1" fmla="val -63606"/>
            <a:gd name="adj2" fmla="val -2454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他の燃料と電気以外は、原油換算数量と二酸化炭素換算数量は無くても構いません。</a:t>
          </a:r>
        </a:p>
      </xdr:txBody>
    </xdr:sp>
    <xdr:clientData/>
  </xdr:twoCellAnchor>
  <xdr:twoCellAnchor>
    <xdr:from>
      <xdr:col>4</xdr:col>
      <xdr:colOff>419100</xdr:colOff>
      <xdr:row>46</xdr:row>
      <xdr:rowOff>161925</xdr:rowOff>
    </xdr:from>
    <xdr:to>
      <xdr:col>7</xdr:col>
      <xdr:colOff>247650</xdr:colOff>
      <xdr:row>49</xdr:row>
      <xdr:rowOff>95250</xdr:rowOff>
    </xdr:to>
    <xdr:sp>
      <xdr:nvSpPr>
        <xdr:cNvPr id="9" name="AutoShape 35"/>
        <xdr:cNvSpPr>
          <a:spLocks/>
        </xdr:cNvSpPr>
      </xdr:nvSpPr>
      <xdr:spPr>
        <a:xfrm>
          <a:off x="6191250" y="12125325"/>
          <a:ext cx="3771900" cy="676275"/>
        </a:xfrm>
        <a:prstGeom prst="wedgeRoundRectCallout">
          <a:avLst>
            <a:gd name="adj1" fmla="val -12069"/>
            <a:gd name="adj2" fmla="val 9181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FF0000"/>
              </a:solidFill>
              <a:latin typeface="ＭＳ 明朝"/>
              <a:ea typeface="ＭＳ 明朝"/>
              <a:cs typeface="ＭＳ 明朝"/>
            </a:rPr>
            <a:t>電気の排出係数は調整後係数を使用してください（平成</a:t>
          </a:r>
          <a:r>
            <a:rPr lang="en-US" cap="none" sz="1000" b="0" i="0" u="none" baseline="0">
              <a:solidFill>
                <a:srgbClr val="FF0000"/>
              </a:solidFill>
              <a:latin typeface="ＭＳ 明朝"/>
              <a:ea typeface="ＭＳ 明朝"/>
              <a:cs typeface="ＭＳ 明朝"/>
            </a:rPr>
            <a:t>24</a:t>
          </a:r>
          <a:r>
            <a:rPr lang="en-US" cap="none" sz="1000" b="0" i="0" u="none" baseline="0">
              <a:solidFill>
                <a:srgbClr val="FF0000"/>
              </a:solidFill>
              <a:latin typeface="ＭＳ 明朝"/>
              <a:ea typeface="ＭＳ 明朝"/>
              <a:cs typeface="ＭＳ 明朝"/>
            </a:rPr>
            <a:t>年度計画提出時は</a:t>
          </a:r>
          <a:r>
            <a:rPr lang="en-US" cap="none" sz="1000" b="0" i="0" u="none" baseline="0">
              <a:solidFill>
                <a:srgbClr val="FF0000"/>
              </a:solidFill>
              <a:latin typeface="ＭＳ 明朝"/>
              <a:ea typeface="ＭＳ 明朝"/>
              <a:cs typeface="ＭＳ 明朝"/>
            </a:rPr>
            <a:t>0.491t-CO2/</a:t>
          </a:r>
          <a:r>
            <a:rPr lang="en-US" cap="none" sz="1000" b="0" i="0" u="none" baseline="0">
              <a:solidFill>
                <a:srgbClr val="FF0000"/>
              </a:solidFill>
              <a:latin typeface="ＭＳ 明朝"/>
              <a:ea typeface="ＭＳ 明朝"/>
              <a:cs typeface="ＭＳ 明朝"/>
            </a:rPr>
            <a:t>千</a:t>
          </a:r>
          <a:r>
            <a:rPr lang="en-US" cap="none" sz="1000" b="0" i="0" u="none" baseline="0">
              <a:solidFill>
                <a:srgbClr val="FF0000"/>
              </a:solidFill>
              <a:latin typeface="ＭＳ 明朝"/>
              <a:ea typeface="ＭＳ 明朝"/>
              <a:cs typeface="ＭＳ 明朝"/>
            </a:rPr>
            <a:t>kWh</a:t>
          </a:r>
          <a:r>
            <a:rPr lang="en-US" cap="none" sz="1000" b="0" i="0" u="none" baseline="0">
              <a:solidFill>
                <a:srgbClr val="FF0000"/>
              </a:solidFill>
              <a:latin typeface="ＭＳ 明朝"/>
              <a:ea typeface="ＭＳ 明朝"/>
              <a:cs typeface="ＭＳ 明朝"/>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ghg-santeikohyo.env.go.jp/files/calc/r05_coefficient.pdf"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R110"/>
  <sheetViews>
    <sheetView zoomScalePageLayoutView="0" workbookViewId="0" topLeftCell="A10">
      <selection activeCell="D44" sqref="D44:I44"/>
    </sheetView>
  </sheetViews>
  <sheetFormatPr defaultColWidth="9.00390625" defaultRowHeight="12.75"/>
  <cols>
    <col min="1" max="1" width="2.00390625" style="8" customWidth="1"/>
    <col min="2" max="2" width="3.25390625" style="8" customWidth="1"/>
    <col min="3" max="3" width="20.75390625" style="8" customWidth="1"/>
    <col min="4" max="4" width="15.25390625" style="8" customWidth="1"/>
    <col min="5" max="5" width="14.875" style="8" customWidth="1"/>
    <col min="6" max="6" width="17.375" style="8" customWidth="1"/>
    <col min="7" max="8" width="16.75390625" style="8" customWidth="1"/>
    <col min="9" max="9" width="1.12109375" style="8" customWidth="1"/>
    <col min="10" max="10" width="1.25" style="8" customWidth="1"/>
    <col min="11" max="11" width="9.125" style="8" customWidth="1"/>
    <col min="12" max="12" width="15.25390625" style="8" bestFit="1" customWidth="1"/>
    <col min="13" max="16384" width="9.125" style="8" customWidth="1"/>
  </cols>
  <sheetData>
    <row r="1" spans="1:4" ht="18.75" customHeight="1">
      <c r="A1" s="13" t="s">
        <v>112</v>
      </c>
      <c r="C1" s="10"/>
      <c r="D1" s="11"/>
    </row>
    <row r="2" spans="1:9" ht="26.25" customHeight="1">
      <c r="A2" s="9"/>
      <c r="B2" s="194" t="s">
        <v>105</v>
      </c>
      <c r="C2" s="194"/>
      <c r="D2" s="194"/>
      <c r="E2" s="194"/>
      <c r="F2" s="194"/>
      <c r="G2" s="194"/>
      <c r="H2" s="194"/>
      <c r="I2" s="9"/>
    </row>
    <row r="3" spans="1:9" ht="16.5" customHeight="1">
      <c r="A3" s="9"/>
      <c r="B3" s="12"/>
      <c r="C3" s="12"/>
      <c r="D3" s="12"/>
      <c r="E3" s="12"/>
      <c r="F3" s="12"/>
      <c r="G3" s="12"/>
      <c r="H3" s="12"/>
      <c r="I3" s="9"/>
    </row>
    <row r="4" spans="1:9" ht="18.75" customHeight="1">
      <c r="A4" s="9"/>
      <c r="B4" s="158" t="s">
        <v>1</v>
      </c>
      <c r="C4" s="159"/>
      <c r="D4" s="170"/>
      <c r="E4" s="170"/>
      <c r="F4" s="170"/>
      <c r="G4" s="170"/>
      <c r="H4" s="170"/>
      <c r="I4" s="9"/>
    </row>
    <row r="5" spans="1:9" ht="14.25" customHeight="1">
      <c r="A5" s="9"/>
      <c r="B5" s="200" t="s">
        <v>113</v>
      </c>
      <c r="C5" s="201"/>
      <c r="D5" s="19" t="s">
        <v>48</v>
      </c>
      <c r="E5" s="20" t="s">
        <v>49</v>
      </c>
      <c r="F5" s="20" t="s">
        <v>50</v>
      </c>
      <c r="G5" s="20" t="s">
        <v>25</v>
      </c>
      <c r="H5" s="21" t="s">
        <v>51</v>
      </c>
      <c r="I5" s="9"/>
    </row>
    <row r="6" spans="1:9" ht="14.25" customHeight="1">
      <c r="A6" s="9"/>
      <c r="B6" s="202"/>
      <c r="C6" s="203"/>
      <c r="D6" s="22" t="s">
        <v>52</v>
      </c>
      <c r="E6" s="23" t="s">
        <v>53</v>
      </c>
      <c r="F6" s="23" t="s">
        <v>54</v>
      </c>
      <c r="G6" s="23" t="s">
        <v>55</v>
      </c>
      <c r="H6" s="24" t="s">
        <v>56</v>
      </c>
      <c r="I6" s="9"/>
    </row>
    <row r="7" spans="1:12" ht="14.25" customHeight="1">
      <c r="A7" s="9"/>
      <c r="B7" s="204"/>
      <c r="C7" s="205"/>
      <c r="D7" s="14" t="s">
        <v>57</v>
      </c>
      <c r="E7" s="175" t="s">
        <v>98</v>
      </c>
      <c r="F7" s="175"/>
      <c r="G7" s="175"/>
      <c r="H7" s="176"/>
      <c r="I7" s="9"/>
      <c r="L7" s="8" t="s">
        <v>106</v>
      </c>
    </row>
    <row r="8" spans="1:9" ht="12.75" customHeight="1">
      <c r="A8" s="9"/>
      <c r="B8" s="177" t="s">
        <v>10</v>
      </c>
      <c r="C8" s="178"/>
      <c r="D8" s="179"/>
      <c r="E8" s="177" t="s">
        <v>45</v>
      </c>
      <c r="F8" s="178"/>
      <c r="G8" s="178"/>
      <c r="H8" s="179"/>
      <c r="I8" s="9"/>
    </row>
    <row r="9" spans="1:9" ht="19.5" customHeight="1">
      <c r="A9" s="9"/>
      <c r="B9" s="25"/>
      <c r="C9" s="26" t="s">
        <v>43</v>
      </c>
      <c r="D9" s="27"/>
      <c r="E9" s="28"/>
      <c r="F9" s="29" t="s">
        <v>39</v>
      </c>
      <c r="G9" s="30" t="s">
        <v>111</v>
      </c>
      <c r="H9" s="31"/>
      <c r="I9" s="9"/>
    </row>
    <row r="10" spans="1:9" ht="19.5" customHeight="1">
      <c r="A10" s="9"/>
      <c r="B10" s="32"/>
      <c r="C10" s="33" t="s">
        <v>44</v>
      </c>
      <c r="D10" s="34"/>
      <c r="E10" s="35"/>
      <c r="F10" s="36" t="s">
        <v>41</v>
      </c>
      <c r="G10" s="49" t="s">
        <v>110</v>
      </c>
      <c r="H10" s="34"/>
      <c r="I10" s="9"/>
    </row>
    <row r="11" spans="1:9" ht="19.5" customHeight="1">
      <c r="A11" s="9"/>
      <c r="B11" s="171"/>
      <c r="C11" s="172"/>
      <c r="D11" s="173"/>
      <c r="E11" s="14"/>
      <c r="F11" s="15" t="s">
        <v>42</v>
      </c>
      <c r="G11" s="37" t="s">
        <v>110</v>
      </c>
      <c r="H11" s="38"/>
      <c r="I11" s="9"/>
    </row>
    <row r="12" spans="1:9" ht="14.25" customHeight="1">
      <c r="A12" s="9"/>
      <c r="B12" s="163" t="s">
        <v>17</v>
      </c>
      <c r="C12" s="163"/>
      <c r="D12" s="163"/>
      <c r="E12" s="163"/>
      <c r="F12" s="163"/>
      <c r="G12" s="163"/>
      <c r="H12" s="163"/>
      <c r="I12" s="9"/>
    </row>
    <row r="13" spans="1:9" ht="25.5" customHeight="1">
      <c r="A13" s="9"/>
      <c r="B13" s="166" t="s">
        <v>27</v>
      </c>
      <c r="C13" s="163" t="s">
        <v>2</v>
      </c>
      <c r="D13" s="163"/>
      <c r="E13" s="17" t="s">
        <v>3</v>
      </c>
      <c r="F13" s="17" t="s">
        <v>15</v>
      </c>
      <c r="G13" s="18" t="s">
        <v>18</v>
      </c>
      <c r="H13" s="18" t="s">
        <v>19</v>
      </c>
      <c r="I13" s="9"/>
    </row>
    <row r="14" spans="1:9" ht="21" customHeight="1">
      <c r="A14" s="9"/>
      <c r="B14" s="166"/>
      <c r="C14" s="160" t="s">
        <v>12</v>
      </c>
      <c r="D14" s="161"/>
      <c r="E14" s="17" t="s">
        <v>59</v>
      </c>
      <c r="F14" s="39"/>
      <c r="G14" s="40">
        <f>IF($F14="","",$F14*'係数（31.04）'!E14*0.0258)</f>
      </c>
      <c r="H14" s="40">
        <f>IF($F14="","",$F14*'係数（31.04）'!E14*'係数（31.04）'!G14*44/12)</f>
      </c>
      <c r="I14" s="9"/>
    </row>
    <row r="15" spans="1:9" ht="21" customHeight="1">
      <c r="A15" s="9"/>
      <c r="B15" s="166"/>
      <c r="C15" s="174" t="s">
        <v>34</v>
      </c>
      <c r="D15" s="174"/>
      <c r="E15" s="17" t="s">
        <v>60</v>
      </c>
      <c r="F15" s="39"/>
      <c r="G15" s="40">
        <f>IF($F15="","",$F15*'係数（31.04）'!E15*0.0258)</f>
      </c>
      <c r="H15" s="40">
        <f>IF($F15="","",$F15*'係数（31.04）'!E15*'係数（31.04）'!G15*44/12)</f>
      </c>
      <c r="I15" s="9"/>
    </row>
    <row r="16" spans="1:9" ht="21" customHeight="1">
      <c r="A16" s="9"/>
      <c r="B16" s="166"/>
      <c r="C16" s="198" t="s">
        <v>35</v>
      </c>
      <c r="D16" s="199"/>
      <c r="E16" s="17" t="s">
        <v>61</v>
      </c>
      <c r="F16" s="39"/>
      <c r="G16" s="40">
        <f>IF($F16="","",$F16*'係数（31.04）'!E16*0.0258)</f>
      </c>
      <c r="H16" s="40">
        <f>IF($F16="","",$F16*'係数（31.04）'!E16*'係数（31.04）'!G16*44/12)</f>
      </c>
      <c r="I16" s="9"/>
    </row>
    <row r="17" spans="1:9" ht="21" customHeight="1">
      <c r="A17" s="9"/>
      <c r="B17" s="166"/>
      <c r="C17" s="158" t="s">
        <v>36</v>
      </c>
      <c r="D17" s="159"/>
      <c r="E17" s="17" t="s">
        <v>61</v>
      </c>
      <c r="F17" s="39"/>
      <c r="G17" s="40">
        <f>IF($F17="","",$F17*'係数（31.04）'!E17*0.0258)</f>
      </c>
      <c r="H17" s="40">
        <f>IF($F17="","",$F17*'係数（31.04）'!E17*'係数（31.04）'!G17*44/12)</f>
      </c>
      <c r="I17" s="9"/>
    </row>
    <row r="18" spans="1:9" ht="21" customHeight="1">
      <c r="A18" s="9"/>
      <c r="B18" s="166"/>
      <c r="C18" s="190" t="s">
        <v>20</v>
      </c>
      <c r="D18" s="191"/>
      <c r="E18" s="41" t="s">
        <v>62</v>
      </c>
      <c r="F18" s="39"/>
      <c r="G18" s="40">
        <f>IF($F18="","",$F18*'係数（31.04）'!E18*0.0258)</f>
      </c>
      <c r="H18" s="40">
        <f>IF($F18="","",$F18*'係数（31.04）'!E18*'係数（31.04）'!G18*44/12)</f>
      </c>
      <c r="I18" s="9"/>
    </row>
    <row r="19" spans="1:9" ht="21" customHeight="1">
      <c r="A19" s="9"/>
      <c r="B19" s="166"/>
      <c r="C19" s="190" t="s">
        <v>21</v>
      </c>
      <c r="D19" s="191"/>
      <c r="E19" s="41" t="s">
        <v>63</v>
      </c>
      <c r="F19" s="39"/>
      <c r="G19" s="40">
        <f>IF($F19="","",$F19*'係数（31.04）'!E19*0.0258)</f>
      </c>
      <c r="H19" s="40">
        <f>IF($F19="","",$F19*'係数（31.04）'!E19*'係数（31.04）'!G19*44/12)</f>
      </c>
      <c r="I19" s="9"/>
    </row>
    <row r="20" spans="1:9" ht="27.75" customHeight="1">
      <c r="A20" s="9"/>
      <c r="B20" s="166"/>
      <c r="C20" s="192" t="s">
        <v>46</v>
      </c>
      <c r="D20" s="193"/>
      <c r="E20" s="17" t="s">
        <v>13</v>
      </c>
      <c r="F20" s="39"/>
      <c r="G20" s="40">
        <f>IF($F20="","",$F20*'係数（31.04）'!E20*0.0258)</f>
      </c>
      <c r="H20" s="40">
        <f>IF($F20="","",$F20*'係数（31.04）'!E20*'係数（31.04）'!G20*44/12)</f>
      </c>
      <c r="I20" s="9"/>
    </row>
    <row r="21" spans="1:9" ht="21" customHeight="1">
      <c r="A21" s="9"/>
      <c r="B21" s="166"/>
      <c r="C21" s="158" t="s">
        <v>5</v>
      </c>
      <c r="D21" s="159"/>
      <c r="E21" s="17" t="s">
        <v>64</v>
      </c>
      <c r="F21" s="39"/>
      <c r="G21" s="40">
        <f>IF($F21="","",$F21*'係数（31.04）'!E21*0.0258)</f>
      </c>
      <c r="H21" s="40">
        <f>IF($F21="","",$F21*'係数（31.04）'!E21*'係数（31.04）'!G21*44/12)</f>
      </c>
      <c r="I21" s="9"/>
    </row>
    <row r="22" spans="1:9" ht="21" customHeight="1">
      <c r="A22" s="9"/>
      <c r="B22" s="166"/>
      <c r="C22" s="160" t="s">
        <v>22</v>
      </c>
      <c r="D22" s="161"/>
      <c r="E22" s="17" t="s">
        <v>64</v>
      </c>
      <c r="F22" s="39"/>
      <c r="G22" s="40">
        <f>IF($F22="","",$F22*'係数（31.04）'!E22*0.0258)</f>
      </c>
      <c r="H22" s="40">
        <f>IF($F22="","",$F22*'係数（31.04）'!E22*'係数（31.04）'!G22*44/12)</f>
      </c>
      <c r="I22" s="9"/>
    </row>
    <row r="23" spans="1:9" ht="21" customHeight="1">
      <c r="A23" s="9"/>
      <c r="B23" s="166"/>
      <c r="C23" s="195" t="s">
        <v>23</v>
      </c>
      <c r="D23" s="42" t="s">
        <v>65</v>
      </c>
      <c r="E23" s="42" t="s">
        <v>65</v>
      </c>
      <c r="F23" s="39"/>
      <c r="G23" s="61"/>
      <c r="H23" s="149"/>
      <c r="I23" s="9"/>
    </row>
    <row r="24" spans="1:9" ht="21" customHeight="1">
      <c r="A24" s="9"/>
      <c r="B24" s="166"/>
      <c r="C24" s="196"/>
      <c r="D24" s="42" t="s">
        <v>65</v>
      </c>
      <c r="E24" s="42" t="s">
        <v>65</v>
      </c>
      <c r="F24" s="39"/>
      <c r="G24" s="61"/>
      <c r="H24" s="149"/>
      <c r="I24" s="9"/>
    </row>
    <row r="25" spans="1:9" ht="21" customHeight="1">
      <c r="A25" s="9"/>
      <c r="B25" s="166"/>
      <c r="C25" s="197"/>
      <c r="D25" s="42" t="s">
        <v>65</v>
      </c>
      <c r="E25" s="42" t="s">
        <v>65</v>
      </c>
      <c r="F25" s="39"/>
      <c r="G25" s="61"/>
      <c r="H25" s="149"/>
      <c r="I25" s="9"/>
    </row>
    <row r="26" spans="1:9" ht="21" customHeight="1">
      <c r="A26" s="9"/>
      <c r="B26" s="166"/>
      <c r="C26" s="167" t="s">
        <v>37</v>
      </c>
      <c r="D26" s="168"/>
      <c r="E26" s="17" t="s">
        <v>107</v>
      </c>
      <c r="F26" s="17" t="s">
        <v>107</v>
      </c>
      <c r="G26" s="40">
        <f>IF(SUM(G14:G25)=0,"",SUM(G14:G25))</f>
      </c>
      <c r="H26" s="150">
        <f>IF(SUM(H14:H25)=0,"",SUM(H14:H25))</f>
      </c>
      <c r="I26" s="9"/>
    </row>
    <row r="27" spans="1:9" ht="21" customHeight="1">
      <c r="A27" s="9"/>
      <c r="B27" s="166"/>
      <c r="C27" s="158" t="s">
        <v>16</v>
      </c>
      <c r="D27" s="159"/>
      <c r="E27" s="162"/>
      <c r="F27" s="162"/>
      <c r="G27" s="162"/>
      <c r="H27" s="162"/>
      <c r="I27" s="9"/>
    </row>
    <row r="28" spans="1:9" ht="21" customHeight="1">
      <c r="A28" s="9"/>
      <c r="B28" s="166" t="s">
        <v>4</v>
      </c>
      <c r="C28" s="182" t="s">
        <v>208</v>
      </c>
      <c r="D28" s="43" t="s">
        <v>8</v>
      </c>
      <c r="E28" s="17" t="s">
        <v>14</v>
      </c>
      <c r="F28" s="39"/>
      <c r="G28" s="40">
        <f>IF($F28="","",$F28*'係数（31.04）'!E28*0.0258)</f>
      </c>
      <c r="H28" s="151"/>
      <c r="I28" s="9"/>
    </row>
    <row r="29" spans="1:9" ht="21" customHeight="1">
      <c r="A29" s="9"/>
      <c r="B29" s="166"/>
      <c r="C29" s="183"/>
      <c r="D29" s="43" t="s">
        <v>9</v>
      </c>
      <c r="E29" s="17" t="s">
        <v>14</v>
      </c>
      <c r="F29" s="39"/>
      <c r="G29" s="40">
        <f>IF($F29="","",$F29*'係数（31.04）'!E29*0.0258)</f>
      </c>
      <c r="H29" s="151"/>
      <c r="I29" s="9"/>
    </row>
    <row r="30" spans="1:9" ht="21" customHeight="1">
      <c r="A30" s="9"/>
      <c r="B30" s="166"/>
      <c r="C30" s="188" t="s">
        <v>0</v>
      </c>
      <c r="D30" s="43" t="s">
        <v>28</v>
      </c>
      <c r="E30" s="41" t="s">
        <v>26</v>
      </c>
      <c r="F30" s="39"/>
      <c r="G30" s="61"/>
      <c r="H30" s="151"/>
      <c r="I30" s="9"/>
    </row>
    <row r="31" spans="1:9" ht="21" customHeight="1">
      <c r="A31" s="9"/>
      <c r="B31" s="166"/>
      <c r="C31" s="189"/>
      <c r="D31" s="43" t="s">
        <v>6</v>
      </c>
      <c r="E31" s="41" t="s">
        <v>62</v>
      </c>
      <c r="F31" s="39"/>
      <c r="G31" s="61"/>
      <c r="H31" s="151"/>
      <c r="I31" s="9"/>
    </row>
    <row r="32" spans="1:9" ht="21" customHeight="1">
      <c r="A32" s="9"/>
      <c r="B32" s="166"/>
      <c r="C32" s="163" t="s">
        <v>37</v>
      </c>
      <c r="D32" s="163"/>
      <c r="E32" s="17" t="s">
        <v>107</v>
      </c>
      <c r="F32" s="17" t="s">
        <v>107</v>
      </c>
      <c r="G32" s="44">
        <f>IF(SUM(G28:G31)=0,"",SUM(G28:G31))</f>
      </c>
      <c r="H32" s="152">
        <f>IF(SUM(H28:H31)=0,"",SUM(H28:H31))</f>
      </c>
      <c r="I32" s="9"/>
    </row>
    <row r="33" spans="1:9" ht="21" customHeight="1">
      <c r="A33" s="9"/>
      <c r="B33" s="167" t="s">
        <v>38</v>
      </c>
      <c r="C33" s="168"/>
      <c r="D33" s="169"/>
      <c r="E33" s="17" t="s">
        <v>107</v>
      </c>
      <c r="F33" s="17" t="s">
        <v>107</v>
      </c>
      <c r="G33" s="44">
        <f>IF(SUM(G26,G32)=0,"",SUM(G26,G32))</f>
      </c>
      <c r="H33" s="153">
        <f>IF(SUM(H26,H32)=0,"",SUM(H26,H32))</f>
      </c>
      <c r="I33" s="9"/>
    </row>
    <row r="34" spans="1:9" ht="12.75" customHeight="1">
      <c r="A34" s="9"/>
      <c r="B34" s="45"/>
      <c r="C34"/>
      <c r="D34"/>
      <c r="E34"/>
      <c r="F34"/>
      <c r="G34"/>
      <c r="H34"/>
      <c r="I34" s="9"/>
    </row>
    <row r="35" spans="1:9" ht="21" customHeight="1">
      <c r="A35" s="9"/>
      <c r="B35" s="164" t="s">
        <v>33</v>
      </c>
      <c r="C35" s="184" t="s">
        <v>100</v>
      </c>
      <c r="D35" s="185"/>
      <c r="E35" s="180" t="s">
        <v>11</v>
      </c>
      <c r="F35" s="17" t="s">
        <v>68</v>
      </c>
      <c r="G35" s="17" t="s">
        <v>69</v>
      </c>
      <c r="H35" s="17" t="s">
        <v>70</v>
      </c>
      <c r="I35" s="9"/>
    </row>
    <row r="36" spans="1:9" ht="21" customHeight="1">
      <c r="A36" s="9"/>
      <c r="B36" s="165"/>
      <c r="C36" s="186"/>
      <c r="D36" s="187"/>
      <c r="E36" s="181"/>
      <c r="F36" s="46"/>
      <c r="G36" s="46"/>
      <c r="H36" s="41"/>
      <c r="I36" s="9"/>
    </row>
    <row r="37" spans="1:9" ht="12.75">
      <c r="A37" s="9"/>
      <c r="B37" s="9"/>
      <c r="C37" s="9"/>
      <c r="D37" s="9"/>
      <c r="E37" s="9"/>
      <c r="F37" s="9"/>
      <c r="G37" s="9"/>
      <c r="H37" s="9"/>
      <c r="I37" s="9"/>
    </row>
    <row r="38" spans="3:18" s="2" customFormat="1" ht="13.5" customHeight="1">
      <c r="C38" s="3" t="s">
        <v>7</v>
      </c>
      <c r="D38" s="156" t="s">
        <v>24</v>
      </c>
      <c r="E38" s="156"/>
      <c r="F38" s="156"/>
      <c r="G38" s="156"/>
      <c r="H38" s="156"/>
      <c r="I38" s="156"/>
      <c r="J38" s="5"/>
      <c r="K38" s="5"/>
      <c r="L38" s="5"/>
      <c r="M38" s="5"/>
      <c r="N38" s="5"/>
      <c r="O38" s="5"/>
      <c r="P38" s="5"/>
      <c r="Q38" s="5"/>
      <c r="R38" s="5"/>
    </row>
    <row r="39" spans="3:18" s="2" customFormat="1" ht="25.5" customHeight="1">
      <c r="C39" s="4" t="s">
        <v>71</v>
      </c>
      <c r="D39" s="156" t="s">
        <v>206</v>
      </c>
      <c r="E39" s="156"/>
      <c r="F39" s="156"/>
      <c r="G39" s="156"/>
      <c r="H39" s="156"/>
      <c r="I39" s="16"/>
      <c r="J39" s="5"/>
      <c r="K39" s="5"/>
      <c r="L39" s="5"/>
      <c r="M39" s="5"/>
      <c r="N39" s="5"/>
      <c r="O39" s="5"/>
      <c r="P39" s="5"/>
      <c r="Q39" s="5"/>
      <c r="R39" s="5"/>
    </row>
    <row r="40" spans="3:18" s="2" customFormat="1" ht="25.5" customHeight="1">
      <c r="C40" s="4" t="s">
        <v>29</v>
      </c>
      <c r="D40" s="156" t="s">
        <v>108</v>
      </c>
      <c r="E40" s="156"/>
      <c r="F40" s="156"/>
      <c r="G40" s="156"/>
      <c r="H40" s="156"/>
      <c r="I40" s="16"/>
      <c r="J40" s="5"/>
      <c r="K40" s="5"/>
      <c r="L40" s="5"/>
      <c r="M40" s="5"/>
      <c r="N40" s="5"/>
      <c r="O40" s="5"/>
      <c r="P40" s="5"/>
      <c r="Q40" s="5"/>
      <c r="R40" s="5"/>
    </row>
    <row r="41" spans="3:18" s="2" customFormat="1" ht="25.5" customHeight="1">
      <c r="C41" s="4" t="s">
        <v>30</v>
      </c>
      <c r="D41" s="156" t="s">
        <v>72</v>
      </c>
      <c r="E41" s="156"/>
      <c r="F41" s="156"/>
      <c r="G41" s="156"/>
      <c r="H41" s="156"/>
      <c r="I41" s="156"/>
      <c r="J41" s="5"/>
      <c r="K41" s="5"/>
      <c r="L41" s="5"/>
      <c r="M41" s="5"/>
      <c r="N41" s="5"/>
      <c r="O41" s="5"/>
      <c r="P41" s="5"/>
      <c r="Q41" s="5"/>
      <c r="R41" s="5"/>
    </row>
    <row r="42" spans="3:18" s="2" customFormat="1" ht="25.5" customHeight="1">
      <c r="C42" s="4" t="s">
        <v>31</v>
      </c>
      <c r="D42" s="156" t="s">
        <v>73</v>
      </c>
      <c r="E42" s="156"/>
      <c r="F42" s="156"/>
      <c r="G42" s="156"/>
      <c r="H42" s="156"/>
      <c r="I42" s="156"/>
      <c r="J42" s="6"/>
      <c r="K42" s="6"/>
      <c r="L42" s="6"/>
      <c r="M42" s="6"/>
      <c r="N42" s="6"/>
      <c r="O42" s="6"/>
      <c r="P42" s="6"/>
      <c r="Q42" s="6"/>
      <c r="R42" s="6"/>
    </row>
    <row r="43" spans="3:18" s="2" customFormat="1" ht="13.5">
      <c r="C43" s="4" t="s">
        <v>32</v>
      </c>
      <c r="D43" s="157" t="s">
        <v>74</v>
      </c>
      <c r="E43" s="157"/>
      <c r="F43" s="157"/>
      <c r="G43" s="157"/>
      <c r="H43" s="157"/>
      <c r="I43" s="157"/>
      <c r="J43" s="7"/>
      <c r="K43" s="7"/>
      <c r="L43" s="7"/>
      <c r="M43" s="7"/>
      <c r="N43" s="7"/>
      <c r="O43" s="7"/>
      <c r="P43" s="7"/>
      <c r="Q43" s="7"/>
      <c r="R43" s="7"/>
    </row>
    <row r="44" spans="3:18" s="2" customFormat="1" ht="13.5">
      <c r="C44" s="4" t="s">
        <v>47</v>
      </c>
      <c r="D44" s="157" t="s">
        <v>207</v>
      </c>
      <c r="E44" s="157"/>
      <c r="F44" s="157"/>
      <c r="G44" s="157"/>
      <c r="H44" s="157"/>
      <c r="I44" s="157"/>
      <c r="J44" s="7"/>
      <c r="K44" s="7"/>
      <c r="L44" s="7"/>
      <c r="M44" s="7"/>
      <c r="N44" s="7"/>
      <c r="O44" s="7"/>
      <c r="P44" s="7"/>
      <c r="Q44" s="7"/>
      <c r="R44" s="7"/>
    </row>
    <row r="45" spans="3:18" s="2" customFormat="1" ht="13.5">
      <c r="C45" s="4" t="s">
        <v>102</v>
      </c>
      <c r="D45" s="157" t="s">
        <v>75</v>
      </c>
      <c r="E45" s="157"/>
      <c r="F45" s="157"/>
      <c r="G45" s="157"/>
      <c r="H45" s="157"/>
      <c r="I45" s="157"/>
      <c r="J45" s="7"/>
      <c r="K45" s="7"/>
      <c r="L45" s="7"/>
      <c r="M45" s="7"/>
      <c r="N45" s="7"/>
      <c r="O45" s="7"/>
      <c r="P45" s="7"/>
      <c r="Q45" s="7"/>
      <c r="R45" s="7"/>
    </row>
    <row r="46" spans="1:8" ht="27" customHeight="1">
      <c r="A46" s="9"/>
      <c r="B46" s="9"/>
      <c r="C46" s="4" t="s">
        <v>103</v>
      </c>
      <c r="D46" s="155" t="s">
        <v>109</v>
      </c>
      <c r="E46" s="155"/>
      <c r="F46" s="155"/>
      <c r="G46" s="155"/>
      <c r="H46" s="155"/>
    </row>
    <row r="47" ht="14.25" customHeight="1">
      <c r="C47" s="4"/>
    </row>
    <row r="91" ht="12.75">
      <c r="L91" s="1" t="s">
        <v>76</v>
      </c>
    </row>
    <row r="92" ht="12.75">
      <c r="L92" s="1" t="s">
        <v>77</v>
      </c>
    </row>
    <row r="93" ht="12.75">
      <c r="L93" s="1" t="s">
        <v>78</v>
      </c>
    </row>
    <row r="94" ht="12.75">
      <c r="L94" s="1" t="s">
        <v>79</v>
      </c>
    </row>
    <row r="95" ht="12.75">
      <c r="L95" s="1" t="s">
        <v>80</v>
      </c>
    </row>
    <row r="96" ht="12.75">
      <c r="L96" s="1" t="s">
        <v>81</v>
      </c>
    </row>
    <row r="97" ht="12.75">
      <c r="L97" s="1" t="s">
        <v>82</v>
      </c>
    </row>
    <row r="98" ht="12.75">
      <c r="L98" s="1" t="s">
        <v>83</v>
      </c>
    </row>
    <row r="99" ht="12.75">
      <c r="L99" s="1" t="s">
        <v>84</v>
      </c>
    </row>
    <row r="100" ht="12.75">
      <c r="L100" s="1" t="s">
        <v>85</v>
      </c>
    </row>
    <row r="101" ht="12.75">
      <c r="L101" s="1" t="s">
        <v>86</v>
      </c>
    </row>
    <row r="102" ht="12.75">
      <c r="L102" s="1" t="s">
        <v>87</v>
      </c>
    </row>
    <row r="103" ht="12.75">
      <c r="L103" s="1" t="s">
        <v>88</v>
      </c>
    </row>
    <row r="104" ht="12.75">
      <c r="L104" s="1" t="s">
        <v>89</v>
      </c>
    </row>
    <row r="105" ht="12.75">
      <c r="L105" s="1" t="s">
        <v>90</v>
      </c>
    </row>
    <row r="106" ht="12.75">
      <c r="L106" s="1" t="s">
        <v>91</v>
      </c>
    </row>
    <row r="107" ht="12.75">
      <c r="L107" s="1" t="s">
        <v>92</v>
      </c>
    </row>
    <row r="108" ht="12.75">
      <c r="L108" s="1" t="s">
        <v>93</v>
      </c>
    </row>
    <row r="109" ht="12.75">
      <c r="L109" s="1" t="s">
        <v>94</v>
      </c>
    </row>
    <row r="110" ht="12.75">
      <c r="L110" s="1" t="s">
        <v>95</v>
      </c>
    </row>
  </sheetData>
  <sheetProtection/>
  <mergeCells count="41">
    <mergeCell ref="D40:H40"/>
    <mergeCell ref="B2:H2"/>
    <mergeCell ref="B28:B32"/>
    <mergeCell ref="B12:H12"/>
    <mergeCell ref="C23:C25"/>
    <mergeCell ref="C26:D26"/>
    <mergeCell ref="C17:D17"/>
    <mergeCell ref="C13:D13"/>
    <mergeCell ref="C16:D16"/>
    <mergeCell ref="B5:C7"/>
    <mergeCell ref="D39:H39"/>
    <mergeCell ref="E8:H8"/>
    <mergeCell ref="E35:E36"/>
    <mergeCell ref="C28:C29"/>
    <mergeCell ref="C35:D36"/>
    <mergeCell ref="C30:C31"/>
    <mergeCell ref="C18:D18"/>
    <mergeCell ref="C19:D19"/>
    <mergeCell ref="C20:D20"/>
    <mergeCell ref="D38:I38"/>
    <mergeCell ref="B4:C4"/>
    <mergeCell ref="D4:H4"/>
    <mergeCell ref="B11:D11"/>
    <mergeCell ref="C15:D15"/>
    <mergeCell ref="C14:D14"/>
    <mergeCell ref="E7:H7"/>
    <mergeCell ref="B8:D8"/>
    <mergeCell ref="C21:D21"/>
    <mergeCell ref="C22:D22"/>
    <mergeCell ref="E27:H27"/>
    <mergeCell ref="C32:D32"/>
    <mergeCell ref="B35:B36"/>
    <mergeCell ref="B13:B27"/>
    <mergeCell ref="C27:D27"/>
    <mergeCell ref="B33:D33"/>
    <mergeCell ref="D46:H46"/>
    <mergeCell ref="D41:I41"/>
    <mergeCell ref="D42:I42"/>
    <mergeCell ref="D43:I43"/>
    <mergeCell ref="D44:I44"/>
    <mergeCell ref="D45:I45"/>
  </mergeCells>
  <printOptions horizontalCentered="1"/>
  <pageMargins left="0.5905511811023623" right="0.3937007874015748" top="0.3937007874015748" bottom="0.3937007874015748" header="0" footer="0"/>
  <pageSetup fitToHeight="1" fitToWidth="1" horizontalDpi="600" verticalDpi="600" orientation="portrait" paperSize="9" scale="4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R110"/>
  <sheetViews>
    <sheetView view="pageBreakPreview" zoomScaleSheetLayoutView="100" zoomScalePageLayoutView="0" workbookViewId="0" topLeftCell="A1">
      <selection activeCell="H28" sqref="H28"/>
    </sheetView>
  </sheetViews>
  <sheetFormatPr defaultColWidth="9.00390625" defaultRowHeight="12.75"/>
  <cols>
    <col min="1" max="1" width="2.00390625" style="8" customWidth="1"/>
    <col min="2" max="2" width="3.25390625" style="8" customWidth="1"/>
    <col min="3" max="3" width="20.75390625" style="8" customWidth="1"/>
    <col min="4" max="4" width="15.25390625" style="8" customWidth="1"/>
    <col min="5" max="5" width="14.875" style="8" customWidth="1"/>
    <col min="6" max="6" width="17.375" style="8" customWidth="1"/>
    <col min="7" max="8" width="16.75390625" style="8" customWidth="1"/>
    <col min="9" max="9" width="1.12109375" style="8" customWidth="1"/>
    <col min="10" max="10" width="1.25" style="8" customWidth="1"/>
    <col min="11" max="11" width="9.125" style="8" customWidth="1"/>
    <col min="12" max="12" width="15.25390625" style="8" bestFit="1" customWidth="1"/>
    <col min="13" max="16384" width="9.125" style="8" customWidth="1"/>
  </cols>
  <sheetData>
    <row r="1" spans="1:4" ht="12.75" customHeight="1">
      <c r="A1" s="13" t="s">
        <v>112</v>
      </c>
      <c r="C1" s="10"/>
      <c r="D1" s="11"/>
    </row>
    <row r="2" spans="1:9" ht="26.25" customHeight="1">
      <c r="A2" s="9"/>
      <c r="B2" s="194" t="s">
        <v>99</v>
      </c>
      <c r="C2" s="194"/>
      <c r="D2" s="194"/>
      <c r="E2" s="194"/>
      <c r="F2" s="194"/>
      <c r="G2" s="194"/>
      <c r="H2" s="194"/>
      <c r="I2" s="9"/>
    </row>
    <row r="3" spans="1:9" ht="16.5" customHeight="1">
      <c r="A3" s="9"/>
      <c r="B3" s="12"/>
      <c r="C3" s="12"/>
      <c r="D3" s="12"/>
      <c r="E3" s="12"/>
      <c r="F3" s="12"/>
      <c r="G3" s="12"/>
      <c r="H3" s="12"/>
      <c r="I3" s="9"/>
    </row>
    <row r="4" spans="1:9" ht="18.75" customHeight="1">
      <c r="A4" s="9"/>
      <c r="B4" s="174" t="s">
        <v>1</v>
      </c>
      <c r="C4" s="174"/>
      <c r="D4" s="208" t="s">
        <v>96</v>
      </c>
      <c r="E4" s="208"/>
      <c r="F4" s="208"/>
      <c r="G4" s="208"/>
      <c r="H4" s="208"/>
      <c r="I4" s="9"/>
    </row>
    <row r="5" spans="1:9" ht="14.25" customHeight="1">
      <c r="A5" s="9"/>
      <c r="B5" s="200" t="s">
        <v>113</v>
      </c>
      <c r="C5" s="201"/>
      <c r="D5" s="19" t="s">
        <v>48</v>
      </c>
      <c r="E5" s="20" t="s">
        <v>49</v>
      </c>
      <c r="F5" s="20" t="s">
        <v>50</v>
      </c>
      <c r="G5" s="20" t="s">
        <v>25</v>
      </c>
      <c r="H5" s="21" t="s">
        <v>51</v>
      </c>
      <c r="I5" s="9"/>
    </row>
    <row r="6" spans="1:9" ht="14.25" customHeight="1">
      <c r="A6" s="9"/>
      <c r="B6" s="202"/>
      <c r="C6" s="203"/>
      <c r="D6" s="22" t="s">
        <v>52</v>
      </c>
      <c r="E6" s="23" t="s">
        <v>53</v>
      </c>
      <c r="F6" s="23" t="s">
        <v>54</v>
      </c>
      <c r="G6" s="23" t="s">
        <v>55</v>
      </c>
      <c r="H6" s="24" t="s">
        <v>56</v>
      </c>
      <c r="I6" s="9"/>
    </row>
    <row r="7" spans="1:12" ht="14.25" customHeight="1">
      <c r="A7" s="9"/>
      <c r="B7" s="204"/>
      <c r="C7" s="205"/>
      <c r="D7" s="14" t="s">
        <v>57</v>
      </c>
      <c r="E7" s="175" t="s">
        <v>98</v>
      </c>
      <c r="F7" s="175"/>
      <c r="G7" s="175"/>
      <c r="H7" s="176"/>
      <c r="I7" s="9"/>
      <c r="L7" s="8" t="s">
        <v>58</v>
      </c>
    </row>
    <row r="8" spans="1:9" ht="12.75" customHeight="1">
      <c r="A8" s="9"/>
      <c r="B8" s="177" t="s">
        <v>10</v>
      </c>
      <c r="C8" s="178"/>
      <c r="D8" s="179"/>
      <c r="E8" s="177" t="s">
        <v>45</v>
      </c>
      <c r="F8" s="178"/>
      <c r="G8" s="178"/>
      <c r="H8" s="179"/>
      <c r="I8" s="9"/>
    </row>
    <row r="9" spans="1:9" ht="19.5" customHeight="1">
      <c r="A9" s="9"/>
      <c r="B9" s="25"/>
      <c r="C9" s="26" t="s">
        <v>43</v>
      </c>
      <c r="D9" s="27"/>
      <c r="E9" s="28"/>
      <c r="F9" s="29" t="s">
        <v>39</v>
      </c>
      <c r="G9" s="30" t="s">
        <v>97</v>
      </c>
      <c r="H9" s="31"/>
      <c r="I9" s="9"/>
    </row>
    <row r="10" spans="1:9" ht="19.5" customHeight="1">
      <c r="A10" s="9"/>
      <c r="B10" s="32"/>
      <c r="C10" s="33" t="s">
        <v>44</v>
      </c>
      <c r="D10" s="34"/>
      <c r="E10" s="35"/>
      <c r="F10" s="36" t="s">
        <v>41</v>
      </c>
      <c r="G10" s="206" t="s">
        <v>40</v>
      </c>
      <c r="H10" s="207"/>
      <c r="I10" s="9"/>
    </row>
    <row r="11" spans="1:9" ht="19.5" customHeight="1">
      <c r="A11" s="9"/>
      <c r="B11" s="171"/>
      <c r="C11" s="172"/>
      <c r="D11" s="173"/>
      <c r="E11" s="14"/>
      <c r="F11" s="15" t="s">
        <v>42</v>
      </c>
      <c r="G11" s="37" t="s">
        <v>40</v>
      </c>
      <c r="H11" s="38"/>
      <c r="I11" s="9"/>
    </row>
    <row r="12" spans="1:9" ht="14.25" customHeight="1">
      <c r="A12" s="9"/>
      <c r="B12" s="163" t="s">
        <v>17</v>
      </c>
      <c r="C12" s="163"/>
      <c r="D12" s="163"/>
      <c r="E12" s="163"/>
      <c r="F12" s="163"/>
      <c r="G12" s="163"/>
      <c r="H12" s="163"/>
      <c r="I12" s="9"/>
    </row>
    <row r="13" spans="1:9" ht="25.5" customHeight="1">
      <c r="A13" s="9"/>
      <c r="B13" s="166" t="s">
        <v>27</v>
      </c>
      <c r="C13" s="163" t="s">
        <v>2</v>
      </c>
      <c r="D13" s="163"/>
      <c r="E13" s="17" t="s">
        <v>3</v>
      </c>
      <c r="F13" s="17" t="s">
        <v>15</v>
      </c>
      <c r="G13" s="18" t="s">
        <v>18</v>
      </c>
      <c r="H13" s="18" t="s">
        <v>19</v>
      </c>
      <c r="I13" s="9"/>
    </row>
    <row r="14" spans="1:9" ht="21" customHeight="1">
      <c r="A14" s="9"/>
      <c r="B14" s="166"/>
      <c r="C14" s="160" t="s">
        <v>12</v>
      </c>
      <c r="D14" s="161"/>
      <c r="E14" s="17" t="s">
        <v>59</v>
      </c>
      <c r="F14" s="39"/>
      <c r="G14" s="40">
        <f>IF($F14="","",$F14*'係数（31.04）'!E14*0.0258)</f>
      </c>
      <c r="H14" s="40">
        <f>IF($F14="","",$F14*'係数（31.04）'!E14*'係数（31.04）'!G14*44/12)</f>
      </c>
      <c r="I14" s="9"/>
    </row>
    <row r="15" spans="1:9" ht="21" customHeight="1">
      <c r="A15" s="9"/>
      <c r="B15" s="166"/>
      <c r="C15" s="174" t="s">
        <v>34</v>
      </c>
      <c r="D15" s="174"/>
      <c r="E15" s="17" t="s">
        <v>60</v>
      </c>
      <c r="F15" s="39"/>
      <c r="G15" s="40">
        <f>IF($F15="","",$F15*'係数（31.04）'!E15*0.0258)</f>
      </c>
      <c r="H15" s="40">
        <f>IF($F15="","",$F15*'係数（31.04）'!E15*'係数（31.04）'!G15*44/12)</f>
      </c>
      <c r="I15" s="9"/>
    </row>
    <row r="16" spans="1:9" ht="21" customHeight="1">
      <c r="A16" s="9"/>
      <c r="B16" s="166"/>
      <c r="C16" s="198" t="s">
        <v>35</v>
      </c>
      <c r="D16" s="199"/>
      <c r="E16" s="17" t="s">
        <v>61</v>
      </c>
      <c r="F16" s="39"/>
      <c r="G16" s="40">
        <f>IF($F16="","",$F16*'係数（31.04）'!E16*0.0258)</f>
      </c>
      <c r="H16" s="40">
        <f>IF($F16="","",$F16*'係数（31.04）'!E16*'係数（31.04）'!G16*44/12)</f>
      </c>
      <c r="I16" s="9"/>
    </row>
    <row r="17" spans="1:9" ht="21" customHeight="1">
      <c r="A17" s="9"/>
      <c r="B17" s="166"/>
      <c r="C17" s="158" t="s">
        <v>36</v>
      </c>
      <c r="D17" s="159"/>
      <c r="E17" s="17" t="s">
        <v>61</v>
      </c>
      <c r="F17" s="39"/>
      <c r="G17" s="40">
        <f>IF($F17="","",$F17*'係数（31.04）'!E17*0.0258)</f>
      </c>
      <c r="H17" s="40">
        <f>IF($F17="","",$F17*'係数（31.04）'!E17*'係数（31.04）'!G17*44/12)</f>
      </c>
      <c r="I17" s="9"/>
    </row>
    <row r="18" spans="1:9" ht="21" customHeight="1">
      <c r="A18" s="9"/>
      <c r="B18" s="166"/>
      <c r="C18" s="190" t="s">
        <v>20</v>
      </c>
      <c r="D18" s="191"/>
      <c r="E18" s="41" t="s">
        <v>62</v>
      </c>
      <c r="F18" s="39"/>
      <c r="G18" s="40">
        <f>IF($F18="","",$F18*'係数（31.04）'!E18*0.0258)</f>
      </c>
      <c r="H18" s="40">
        <f>IF($F18="","",$F18*'係数（31.04）'!E18*'係数（31.04）'!G18*44/12)</f>
      </c>
      <c r="I18" s="9"/>
    </row>
    <row r="19" spans="1:9" ht="21" customHeight="1">
      <c r="A19" s="9"/>
      <c r="B19" s="166"/>
      <c r="C19" s="190" t="s">
        <v>21</v>
      </c>
      <c r="D19" s="191"/>
      <c r="E19" s="41" t="s">
        <v>63</v>
      </c>
      <c r="F19" s="39"/>
      <c r="G19" s="40">
        <f>IF($F19="","",$F19*'係数（31.04）'!E19*0.0258)</f>
      </c>
      <c r="H19" s="40">
        <f>IF($F19="","",$F19*'係数（31.04）'!E19*'係数（31.04）'!G19*44/12)</f>
      </c>
      <c r="I19" s="9"/>
    </row>
    <row r="20" spans="1:9" ht="27.75" customHeight="1">
      <c r="A20" s="9"/>
      <c r="B20" s="166"/>
      <c r="C20" s="192" t="s">
        <v>46</v>
      </c>
      <c r="D20" s="193"/>
      <c r="E20" s="17" t="s">
        <v>13</v>
      </c>
      <c r="F20" s="141">
        <v>533</v>
      </c>
      <c r="G20" s="40">
        <f>IF($F20="","",$F20*'係数（31.04）'!E20*0.0258)</f>
        <v>633.2045276700001</v>
      </c>
      <c r="H20" s="40">
        <f>IF($F20="","",$F20*'係数（31.04）'!E20*'係数（31.04）'!G20*44/12)</f>
        <v>1223.86818268</v>
      </c>
      <c r="I20" s="9"/>
    </row>
    <row r="21" spans="1:9" ht="21" customHeight="1">
      <c r="A21" s="9"/>
      <c r="B21" s="166"/>
      <c r="C21" s="158" t="s">
        <v>5</v>
      </c>
      <c r="D21" s="159"/>
      <c r="E21" s="17" t="s">
        <v>64</v>
      </c>
      <c r="F21" s="39"/>
      <c r="G21" s="40">
        <f>IF($F21="","",$F21*'係数（31.04）'!E21*0.0258)</f>
      </c>
      <c r="H21" s="40">
        <f>IF($F21="","",$F21*'係数（31.04）'!E21*'係数（31.04）'!G21*44/12)</f>
      </c>
      <c r="I21" s="9"/>
    </row>
    <row r="22" spans="1:9" ht="21" customHeight="1">
      <c r="A22" s="9"/>
      <c r="B22" s="166"/>
      <c r="C22" s="160" t="s">
        <v>22</v>
      </c>
      <c r="D22" s="161"/>
      <c r="E22" s="17" t="s">
        <v>64</v>
      </c>
      <c r="F22" s="39"/>
      <c r="G22" s="40">
        <f>IF($F22="","",$F22*'係数（31.04）'!E22*0.0258)</f>
      </c>
      <c r="H22" s="40">
        <f>IF($F22="","",$F22*'係数（31.04）'!E22*'係数（31.04）'!G22*44/12)</f>
      </c>
      <c r="I22" s="9"/>
    </row>
    <row r="23" spans="1:9" ht="21" customHeight="1">
      <c r="A23" s="9"/>
      <c r="B23" s="166"/>
      <c r="C23" s="195" t="s">
        <v>23</v>
      </c>
      <c r="D23" s="42" t="s">
        <v>65</v>
      </c>
      <c r="E23" s="42" t="s">
        <v>65</v>
      </c>
      <c r="F23" s="39"/>
      <c r="G23" s="61"/>
      <c r="H23" s="61"/>
      <c r="I23" s="9"/>
    </row>
    <row r="24" spans="1:9" ht="21" customHeight="1">
      <c r="A24" s="9"/>
      <c r="B24" s="166"/>
      <c r="C24" s="196"/>
      <c r="D24" s="42" t="s">
        <v>65</v>
      </c>
      <c r="E24" s="42" t="s">
        <v>65</v>
      </c>
      <c r="F24" s="39"/>
      <c r="G24" s="61"/>
      <c r="H24" s="61"/>
      <c r="I24" s="9"/>
    </row>
    <row r="25" spans="1:9" ht="21" customHeight="1">
      <c r="A25" s="9"/>
      <c r="B25" s="166"/>
      <c r="C25" s="197"/>
      <c r="D25" s="42" t="s">
        <v>65</v>
      </c>
      <c r="E25" s="42" t="s">
        <v>65</v>
      </c>
      <c r="F25" s="39"/>
      <c r="G25" s="61"/>
      <c r="H25" s="61"/>
      <c r="I25" s="9"/>
    </row>
    <row r="26" spans="1:9" ht="21" customHeight="1">
      <c r="A26" s="9"/>
      <c r="B26" s="166"/>
      <c r="C26" s="167" t="s">
        <v>37</v>
      </c>
      <c r="D26" s="168"/>
      <c r="E26" s="17" t="s">
        <v>66</v>
      </c>
      <c r="F26" s="17" t="s">
        <v>66</v>
      </c>
      <c r="G26" s="40">
        <f>IF(SUM(G14:G25)=0,"",SUM(G14:G25))</f>
        <v>633.2045276700001</v>
      </c>
      <c r="H26" s="40">
        <f>IF(SUM(H14:H25)=0,"",SUM(H14:H25))</f>
        <v>1223.86818268</v>
      </c>
      <c r="I26" s="9"/>
    </row>
    <row r="27" spans="1:9" ht="21" customHeight="1">
      <c r="A27" s="9"/>
      <c r="B27" s="166"/>
      <c r="C27" s="158" t="s">
        <v>16</v>
      </c>
      <c r="D27" s="159"/>
      <c r="E27" s="162"/>
      <c r="F27" s="162"/>
      <c r="G27" s="162"/>
      <c r="H27" s="162"/>
      <c r="I27" s="9"/>
    </row>
    <row r="28" spans="1:9" ht="21" customHeight="1">
      <c r="A28" s="9"/>
      <c r="B28" s="166" t="s">
        <v>4</v>
      </c>
      <c r="C28" s="182" t="s">
        <v>208</v>
      </c>
      <c r="D28" s="43" t="s">
        <v>8</v>
      </c>
      <c r="E28" s="17" t="s">
        <v>14</v>
      </c>
      <c r="F28" s="141">
        <v>2502.3</v>
      </c>
      <c r="G28" s="40">
        <f>IF($F28="","",$F28*'係数（31.04）'!E28*0.0258)</f>
        <v>643.6566198000002</v>
      </c>
      <c r="H28" s="61">
        <f>F28*0.501</f>
        <v>1253.6523000000002</v>
      </c>
      <c r="I28" s="9"/>
    </row>
    <row r="29" spans="1:9" ht="21" customHeight="1">
      <c r="A29" s="9"/>
      <c r="B29" s="166"/>
      <c r="C29" s="183"/>
      <c r="D29" s="43" t="s">
        <v>9</v>
      </c>
      <c r="E29" s="17" t="s">
        <v>14</v>
      </c>
      <c r="F29" s="39"/>
      <c r="G29" s="40">
        <f>IF($F29="","",$F29*'係数（31.04）'!E29*0.0258)</f>
      </c>
      <c r="H29" s="61"/>
      <c r="I29" s="9"/>
    </row>
    <row r="30" spans="1:9" ht="21" customHeight="1">
      <c r="A30" s="9"/>
      <c r="B30" s="166"/>
      <c r="C30" s="188" t="s">
        <v>0</v>
      </c>
      <c r="D30" s="43" t="s">
        <v>28</v>
      </c>
      <c r="E30" s="41" t="s">
        <v>26</v>
      </c>
      <c r="F30" s="39"/>
      <c r="G30" s="61"/>
      <c r="H30" s="61"/>
      <c r="I30" s="9"/>
    </row>
    <row r="31" spans="1:9" ht="21" customHeight="1">
      <c r="A31" s="9"/>
      <c r="B31" s="166"/>
      <c r="C31" s="189"/>
      <c r="D31" s="43" t="s">
        <v>6</v>
      </c>
      <c r="E31" s="41" t="s">
        <v>62</v>
      </c>
      <c r="F31" s="39"/>
      <c r="G31" s="61"/>
      <c r="H31" s="61"/>
      <c r="I31" s="9"/>
    </row>
    <row r="32" spans="1:9" ht="21" customHeight="1">
      <c r="A32" s="9"/>
      <c r="B32" s="166"/>
      <c r="C32" s="163" t="s">
        <v>37</v>
      </c>
      <c r="D32" s="163"/>
      <c r="E32" s="17" t="s">
        <v>67</v>
      </c>
      <c r="F32" s="17" t="s">
        <v>67</v>
      </c>
      <c r="G32" s="44">
        <f>IF(SUM(G28:G31)=0,"",SUM(G28:G31))</f>
        <v>643.6566198000002</v>
      </c>
      <c r="H32" s="44">
        <f>IF(SUM(H28:H31)=0,"",SUM(H28:H31))</f>
        <v>1253.6523000000002</v>
      </c>
      <c r="I32" s="9"/>
    </row>
    <row r="33" spans="1:9" ht="21" customHeight="1">
      <c r="A33" s="9"/>
      <c r="B33" s="167" t="s">
        <v>38</v>
      </c>
      <c r="C33" s="168"/>
      <c r="D33" s="169"/>
      <c r="E33" s="17" t="s">
        <v>67</v>
      </c>
      <c r="F33" s="17" t="s">
        <v>67</v>
      </c>
      <c r="G33" s="44">
        <f>IF(SUM(G26,G32)=0,"",SUM(G26,G32))</f>
        <v>1276.86114747</v>
      </c>
      <c r="H33" s="44">
        <f>IF(SUM(H26,H32)=0,"",SUM(H26,H32))</f>
        <v>2477.52048268</v>
      </c>
      <c r="I33" s="9"/>
    </row>
    <row r="34" spans="1:9" ht="12.75" customHeight="1">
      <c r="A34" s="9"/>
      <c r="B34" s="45"/>
      <c r="C34"/>
      <c r="D34"/>
      <c r="E34"/>
      <c r="F34"/>
      <c r="G34"/>
      <c r="H34"/>
      <c r="I34" s="9"/>
    </row>
    <row r="35" spans="1:9" ht="21" customHeight="1">
      <c r="A35" s="9"/>
      <c r="B35" s="164" t="s">
        <v>33</v>
      </c>
      <c r="C35" s="184" t="s">
        <v>100</v>
      </c>
      <c r="D35" s="185"/>
      <c r="E35" s="180" t="s">
        <v>11</v>
      </c>
      <c r="F35" s="17" t="s">
        <v>68</v>
      </c>
      <c r="G35" s="17" t="s">
        <v>69</v>
      </c>
      <c r="H35" s="17" t="s">
        <v>70</v>
      </c>
      <c r="I35" s="9"/>
    </row>
    <row r="36" spans="1:9" ht="21" customHeight="1">
      <c r="A36" s="9"/>
      <c r="B36" s="165"/>
      <c r="C36" s="186"/>
      <c r="D36" s="187"/>
      <c r="E36" s="181"/>
      <c r="F36" s="46"/>
      <c r="G36" s="46"/>
      <c r="H36" s="41"/>
      <c r="I36" s="9"/>
    </row>
    <row r="37" spans="1:9" ht="12.75">
      <c r="A37" s="9"/>
      <c r="B37" s="9"/>
      <c r="C37" s="9"/>
      <c r="D37" s="9"/>
      <c r="E37" s="9"/>
      <c r="F37" s="9"/>
      <c r="G37" s="9"/>
      <c r="H37" s="9"/>
      <c r="I37" s="9"/>
    </row>
    <row r="38" spans="3:18" s="2" customFormat="1" ht="13.5" customHeight="1">
      <c r="C38" s="3" t="s">
        <v>7</v>
      </c>
      <c r="D38" s="156" t="s">
        <v>24</v>
      </c>
      <c r="E38" s="156"/>
      <c r="F38" s="156"/>
      <c r="G38" s="156"/>
      <c r="H38" s="156"/>
      <c r="I38" s="156"/>
      <c r="J38" s="5"/>
      <c r="K38" s="5"/>
      <c r="L38" s="5"/>
      <c r="M38" s="5"/>
      <c r="N38" s="5"/>
      <c r="O38" s="5"/>
      <c r="P38" s="5"/>
      <c r="Q38" s="5"/>
      <c r="R38" s="5"/>
    </row>
    <row r="39" spans="3:18" s="2" customFormat="1" ht="25.5" customHeight="1">
      <c r="C39" s="4" t="s">
        <v>71</v>
      </c>
      <c r="D39" s="156" t="s">
        <v>206</v>
      </c>
      <c r="E39" s="156"/>
      <c r="F39" s="156"/>
      <c r="G39" s="156"/>
      <c r="H39" s="156"/>
      <c r="I39" s="16"/>
      <c r="J39" s="5"/>
      <c r="K39" s="5"/>
      <c r="L39" s="5"/>
      <c r="M39" s="5"/>
      <c r="N39" s="5"/>
      <c r="O39" s="5"/>
      <c r="P39" s="5"/>
      <c r="Q39" s="5"/>
      <c r="R39" s="5"/>
    </row>
    <row r="40" spans="3:18" s="2" customFormat="1" ht="25.5" customHeight="1">
      <c r="C40" s="4" t="s">
        <v>29</v>
      </c>
      <c r="D40" s="156" t="s">
        <v>101</v>
      </c>
      <c r="E40" s="156"/>
      <c r="F40" s="156"/>
      <c r="G40" s="156"/>
      <c r="H40" s="156"/>
      <c r="I40" s="16"/>
      <c r="J40" s="5"/>
      <c r="K40" s="5"/>
      <c r="L40" s="5"/>
      <c r="M40" s="5"/>
      <c r="N40" s="5"/>
      <c r="O40" s="5"/>
      <c r="P40" s="5"/>
      <c r="Q40" s="5"/>
      <c r="R40" s="5"/>
    </row>
    <row r="41" spans="3:18" s="2" customFormat="1" ht="25.5" customHeight="1">
      <c r="C41" s="4" t="s">
        <v>30</v>
      </c>
      <c r="D41" s="156" t="s">
        <v>72</v>
      </c>
      <c r="E41" s="156"/>
      <c r="F41" s="156"/>
      <c r="G41" s="156"/>
      <c r="H41" s="156"/>
      <c r="I41" s="156"/>
      <c r="J41" s="5"/>
      <c r="K41" s="5"/>
      <c r="L41" s="5"/>
      <c r="M41" s="5"/>
      <c r="N41" s="5"/>
      <c r="O41" s="5"/>
      <c r="P41" s="5"/>
      <c r="Q41" s="5"/>
      <c r="R41" s="5"/>
    </row>
    <row r="42" spans="3:18" s="2" customFormat="1" ht="25.5" customHeight="1">
      <c r="C42" s="4" t="s">
        <v>31</v>
      </c>
      <c r="D42" s="156" t="s">
        <v>73</v>
      </c>
      <c r="E42" s="156"/>
      <c r="F42" s="156"/>
      <c r="G42" s="156"/>
      <c r="H42" s="156"/>
      <c r="I42" s="156"/>
      <c r="J42" s="6"/>
      <c r="K42" s="6"/>
      <c r="L42" s="6"/>
      <c r="M42" s="6"/>
      <c r="N42" s="6"/>
      <c r="O42" s="6"/>
      <c r="P42" s="6"/>
      <c r="Q42" s="6"/>
      <c r="R42" s="6"/>
    </row>
    <row r="43" spans="3:18" s="2" customFormat="1" ht="13.5">
      <c r="C43" s="4" t="s">
        <v>32</v>
      </c>
      <c r="D43" s="157" t="s">
        <v>74</v>
      </c>
      <c r="E43" s="157"/>
      <c r="F43" s="157"/>
      <c r="G43" s="157"/>
      <c r="H43" s="157"/>
      <c r="I43" s="157"/>
      <c r="J43" s="7"/>
      <c r="K43" s="7"/>
      <c r="L43" s="7"/>
      <c r="M43" s="7"/>
      <c r="N43" s="7"/>
      <c r="O43" s="7"/>
      <c r="P43" s="7"/>
      <c r="Q43" s="7"/>
      <c r="R43" s="7"/>
    </row>
    <row r="44" spans="3:18" s="2" customFormat="1" ht="13.5">
      <c r="C44" s="4" t="s">
        <v>47</v>
      </c>
      <c r="D44" s="157" t="s">
        <v>211</v>
      </c>
      <c r="E44" s="157"/>
      <c r="F44" s="157"/>
      <c r="G44" s="157"/>
      <c r="H44" s="157"/>
      <c r="I44" s="157"/>
      <c r="J44" s="7"/>
      <c r="K44" s="7"/>
      <c r="L44" s="7"/>
      <c r="M44" s="7"/>
      <c r="N44" s="7"/>
      <c r="O44" s="7"/>
      <c r="P44" s="7"/>
      <c r="Q44" s="7"/>
      <c r="R44" s="7"/>
    </row>
    <row r="45" spans="3:18" s="2" customFormat="1" ht="13.5">
      <c r="C45" s="4" t="s">
        <v>102</v>
      </c>
      <c r="D45" s="157" t="s">
        <v>75</v>
      </c>
      <c r="E45" s="157"/>
      <c r="F45" s="157"/>
      <c r="G45" s="157"/>
      <c r="H45" s="157"/>
      <c r="I45" s="157"/>
      <c r="J45" s="7"/>
      <c r="K45" s="7"/>
      <c r="L45" s="7"/>
      <c r="M45" s="7"/>
      <c r="N45" s="7"/>
      <c r="O45" s="7"/>
      <c r="P45" s="7"/>
      <c r="Q45" s="7"/>
      <c r="R45" s="7"/>
    </row>
    <row r="46" spans="1:8" ht="27" customHeight="1">
      <c r="A46" s="9"/>
      <c r="B46" s="9"/>
      <c r="C46" s="4" t="s">
        <v>103</v>
      </c>
      <c r="D46" s="155" t="s">
        <v>104</v>
      </c>
      <c r="E46" s="155"/>
      <c r="F46" s="155"/>
      <c r="G46" s="155"/>
      <c r="H46" s="155"/>
    </row>
    <row r="47" ht="14.25" customHeight="1">
      <c r="C47" s="4"/>
    </row>
    <row r="91" ht="12.75">
      <c r="L91" s="1" t="s">
        <v>76</v>
      </c>
    </row>
    <row r="92" ht="12.75">
      <c r="L92" s="1" t="s">
        <v>77</v>
      </c>
    </row>
    <row r="93" ht="12.75">
      <c r="L93" s="1" t="s">
        <v>78</v>
      </c>
    </row>
    <row r="94" ht="12.75">
      <c r="L94" s="1" t="s">
        <v>79</v>
      </c>
    </row>
    <row r="95" ht="12.75">
      <c r="L95" s="1" t="s">
        <v>80</v>
      </c>
    </row>
    <row r="96" ht="12.75">
      <c r="L96" s="1" t="s">
        <v>81</v>
      </c>
    </row>
    <row r="97" ht="12.75">
      <c r="L97" s="1" t="s">
        <v>82</v>
      </c>
    </row>
    <row r="98" ht="12.75">
      <c r="L98" s="1" t="s">
        <v>83</v>
      </c>
    </row>
    <row r="99" ht="12.75">
      <c r="L99" s="1" t="s">
        <v>84</v>
      </c>
    </row>
    <row r="100" ht="12.75">
      <c r="L100" s="1" t="s">
        <v>85</v>
      </c>
    </row>
    <row r="101" ht="12.75">
      <c r="L101" s="1" t="s">
        <v>86</v>
      </c>
    </row>
    <row r="102" ht="12.75">
      <c r="L102" s="1" t="s">
        <v>87</v>
      </c>
    </row>
    <row r="103" ht="12.75">
      <c r="L103" s="1" t="s">
        <v>88</v>
      </c>
    </row>
    <row r="104" ht="12.75">
      <c r="L104" s="1" t="s">
        <v>89</v>
      </c>
    </row>
    <row r="105" ht="12.75">
      <c r="L105" s="1" t="s">
        <v>90</v>
      </c>
    </row>
    <row r="106" ht="12.75">
      <c r="L106" s="1" t="s">
        <v>91</v>
      </c>
    </row>
    <row r="107" ht="12.75">
      <c r="L107" s="1" t="s">
        <v>92</v>
      </c>
    </row>
    <row r="108" ht="12.75">
      <c r="L108" s="1" t="s">
        <v>93</v>
      </c>
    </row>
    <row r="109" ht="12.75">
      <c r="L109" s="1" t="s">
        <v>94</v>
      </c>
    </row>
    <row r="110" ht="12.75">
      <c r="L110" s="1" t="s">
        <v>95</v>
      </c>
    </row>
  </sheetData>
  <sheetProtection/>
  <mergeCells count="42">
    <mergeCell ref="D46:H46"/>
    <mergeCell ref="D41:I41"/>
    <mergeCell ref="D42:I42"/>
    <mergeCell ref="D43:I43"/>
    <mergeCell ref="D44:I44"/>
    <mergeCell ref="D45:I45"/>
    <mergeCell ref="C22:D22"/>
    <mergeCell ref="E27:H27"/>
    <mergeCell ref="C32:D32"/>
    <mergeCell ref="B35:B36"/>
    <mergeCell ref="B13:B27"/>
    <mergeCell ref="C27:D27"/>
    <mergeCell ref="C14:D14"/>
    <mergeCell ref="C19:D19"/>
    <mergeCell ref="C20:D20"/>
    <mergeCell ref="B4:C4"/>
    <mergeCell ref="D4:H4"/>
    <mergeCell ref="B11:D11"/>
    <mergeCell ref="C15:D15"/>
    <mergeCell ref="B5:C7"/>
    <mergeCell ref="E7:H7"/>
    <mergeCell ref="B8:D8"/>
    <mergeCell ref="D39:H39"/>
    <mergeCell ref="E8:H8"/>
    <mergeCell ref="E35:E36"/>
    <mergeCell ref="C28:C29"/>
    <mergeCell ref="C35:D36"/>
    <mergeCell ref="C30:C31"/>
    <mergeCell ref="C18:D18"/>
    <mergeCell ref="D38:I38"/>
    <mergeCell ref="B33:D33"/>
    <mergeCell ref="C21:D21"/>
    <mergeCell ref="D40:H40"/>
    <mergeCell ref="B2:H2"/>
    <mergeCell ref="B28:B32"/>
    <mergeCell ref="G10:H10"/>
    <mergeCell ref="B12:H12"/>
    <mergeCell ref="C23:C25"/>
    <mergeCell ref="C26:D26"/>
    <mergeCell ref="C17:D17"/>
    <mergeCell ref="C13:D13"/>
    <mergeCell ref="C16:D16"/>
  </mergeCells>
  <printOptions horizontalCentered="1"/>
  <pageMargins left="0.5905511811023623" right="0.3937007874015748" top="0.3937007874015748" bottom="0.3937007874015748" header="0" footer="0"/>
  <pageSetup firstPageNumber="13" useFirstPageNumber="1" fitToHeight="1" fitToWidth="1" horizontalDpi="600" verticalDpi="600" orientation="portrait" paperSize="9" scale="90" r:id="rId3"/>
  <headerFooter alignWithMargins="0">
    <oddFooter>&amp;C&amp;P</oddFooter>
  </headerFooter>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R110"/>
  <sheetViews>
    <sheetView tabSelected="1" view="pageBreakPreview" zoomScaleSheetLayoutView="100" zoomScalePageLayoutView="0" workbookViewId="0" topLeftCell="A19">
      <selection activeCell="H28" sqref="H28"/>
    </sheetView>
  </sheetViews>
  <sheetFormatPr defaultColWidth="9.00390625" defaultRowHeight="12.75"/>
  <cols>
    <col min="1" max="1" width="2.00390625" style="8" customWidth="1"/>
    <col min="2" max="2" width="3.25390625" style="8" customWidth="1"/>
    <col min="3" max="3" width="20.75390625" style="8" customWidth="1"/>
    <col min="4" max="4" width="15.25390625" style="8" customWidth="1"/>
    <col min="5" max="5" width="14.875" style="8" customWidth="1"/>
    <col min="6" max="6" width="17.375" style="8" customWidth="1"/>
    <col min="7" max="8" width="16.75390625" style="8" customWidth="1"/>
    <col min="9" max="9" width="1.12109375" style="8" customWidth="1"/>
    <col min="10" max="10" width="1.25" style="8" customWidth="1"/>
    <col min="11" max="11" width="9.125" style="8" customWidth="1"/>
    <col min="12" max="12" width="15.25390625" style="8" bestFit="1" customWidth="1"/>
    <col min="13" max="16384" width="9.125" style="8" customWidth="1"/>
  </cols>
  <sheetData>
    <row r="1" spans="1:4" ht="12.75" customHeight="1">
      <c r="A1" s="13" t="s">
        <v>112</v>
      </c>
      <c r="C1" s="10"/>
      <c r="D1" s="11"/>
    </row>
    <row r="2" spans="1:9" ht="26.25" customHeight="1">
      <c r="A2" s="9"/>
      <c r="B2" s="194" t="s">
        <v>99</v>
      </c>
      <c r="C2" s="194"/>
      <c r="D2" s="194"/>
      <c r="E2" s="194"/>
      <c r="F2" s="194"/>
      <c r="G2" s="194"/>
      <c r="H2" s="194"/>
      <c r="I2" s="9"/>
    </row>
    <row r="3" spans="1:9" ht="16.5" customHeight="1">
      <c r="A3" s="9"/>
      <c r="B3" s="12"/>
      <c r="C3" s="12"/>
      <c r="D3" s="12"/>
      <c r="E3" s="12"/>
      <c r="F3" s="12"/>
      <c r="G3" s="12"/>
      <c r="H3" s="12"/>
      <c r="I3" s="9"/>
    </row>
    <row r="4" spans="1:9" ht="18.75" customHeight="1">
      <c r="A4" s="9"/>
      <c r="B4" s="174" t="s">
        <v>1</v>
      </c>
      <c r="C4" s="174"/>
      <c r="D4" s="208" t="s">
        <v>192</v>
      </c>
      <c r="E4" s="208"/>
      <c r="F4" s="208"/>
      <c r="G4" s="208"/>
      <c r="H4" s="208"/>
      <c r="I4" s="9"/>
    </row>
    <row r="5" spans="1:9" ht="14.25" customHeight="1">
      <c r="A5" s="9"/>
      <c r="B5" s="200" t="s">
        <v>113</v>
      </c>
      <c r="C5" s="201"/>
      <c r="D5" s="19" t="s">
        <v>114</v>
      </c>
      <c r="E5" s="20" t="s">
        <v>115</v>
      </c>
      <c r="F5" s="20" t="s">
        <v>116</v>
      </c>
      <c r="G5" s="20" t="s">
        <v>25</v>
      </c>
      <c r="H5" s="21" t="s">
        <v>51</v>
      </c>
      <c r="I5" s="9"/>
    </row>
    <row r="6" spans="1:9" ht="14.25" customHeight="1">
      <c r="A6" s="9"/>
      <c r="B6" s="202"/>
      <c r="C6" s="203"/>
      <c r="D6" s="22" t="s">
        <v>52</v>
      </c>
      <c r="E6" s="23" t="s">
        <v>53</v>
      </c>
      <c r="F6" s="23" t="s">
        <v>54</v>
      </c>
      <c r="G6" s="23" t="s">
        <v>55</v>
      </c>
      <c r="H6" s="24" t="s">
        <v>56</v>
      </c>
      <c r="I6" s="9"/>
    </row>
    <row r="7" spans="1:12" ht="14.25" customHeight="1">
      <c r="A7" s="9"/>
      <c r="B7" s="204"/>
      <c r="C7" s="205"/>
      <c r="D7" s="14" t="s">
        <v>57</v>
      </c>
      <c r="E7" s="175" t="s">
        <v>98</v>
      </c>
      <c r="F7" s="175"/>
      <c r="G7" s="175"/>
      <c r="H7" s="176"/>
      <c r="I7" s="9"/>
      <c r="L7" s="8" t="s">
        <v>125</v>
      </c>
    </row>
    <row r="8" spans="1:9" ht="12.75" customHeight="1">
      <c r="A8" s="9"/>
      <c r="B8" s="177" t="s">
        <v>10</v>
      </c>
      <c r="C8" s="178"/>
      <c r="D8" s="179"/>
      <c r="E8" s="177" t="s">
        <v>45</v>
      </c>
      <c r="F8" s="178"/>
      <c r="G8" s="178"/>
      <c r="H8" s="179"/>
      <c r="I8" s="9"/>
    </row>
    <row r="9" spans="1:9" ht="19.5" customHeight="1">
      <c r="A9" s="9"/>
      <c r="B9" s="25"/>
      <c r="C9" s="26" t="s">
        <v>43</v>
      </c>
      <c r="D9" s="27"/>
      <c r="E9" s="28"/>
      <c r="F9" s="29" t="s">
        <v>39</v>
      </c>
      <c r="G9" s="30" t="s">
        <v>97</v>
      </c>
      <c r="H9" s="31"/>
      <c r="I9" s="9"/>
    </row>
    <row r="10" spans="1:9" ht="19.5" customHeight="1">
      <c r="A10" s="9"/>
      <c r="B10" s="32"/>
      <c r="C10" s="33" t="s">
        <v>44</v>
      </c>
      <c r="D10" s="34"/>
      <c r="E10" s="35"/>
      <c r="F10" s="36" t="s">
        <v>41</v>
      </c>
      <c r="G10" s="206" t="s">
        <v>40</v>
      </c>
      <c r="H10" s="207"/>
      <c r="I10" s="9"/>
    </row>
    <row r="11" spans="1:9" ht="19.5" customHeight="1">
      <c r="A11" s="9"/>
      <c r="B11" s="171"/>
      <c r="C11" s="172"/>
      <c r="D11" s="173"/>
      <c r="E11" s="14"/>
      <c r="F11" s="15" t="s">
        <v>42</v>
      </c>
      <c r="G11" s="37" t="s">
        <v>40</v>
      </c>
      <c r="H11" s="38"/>
      <c r="I11" s="9"/>
    </row>
    <row r="12" spans="1:9" ht="14.25" customHeight="1">
      <c r="A12" s="9"/>
      <c r="B12" s="163" t="s">
        <v>17</v>
      </c>
      <c r="C12" s="163"/>
      <c r="D12" s="163"/>
      <c r="E12" s="163"/>
      <c r="F12" s="163"/>
      <c r="G12" s="163"/>
      <c r="H12" s="163"/>
      <c r="I12" s="9"/>
    </row>
    <row r="13" spans="1:9" ht="25.5" customHeight="1">
      <c r="A13" s="9"/>
      <c r="B13" s="166" t="s">
        <v>27</v>
      </c>
      <c r="C13" s="163" t="s">
        <v>2</v>
      </c>
      <c r="D13" s="163"/>
      <c r="E13" s="17" t="s">
        <v>3</v>
      </c>
      <c r="F13" s="17" t="s">
        <v>15</v>
      </c>
      <c r="G13" s="18" t="s">
        <v>18</v>
      </c>
      <c r="H13" s="18" t="s">
        <v>19</v>
      </c>
      <c r="I13" s="9"/>
    </row>
    <row r="14" spans="1:9" ht="21" customHeight="1">
      <c r="A14" s="9"/>
      <c r="B14" s="166"/>
      <c r="C14" s="160" t="s">
        <v>12</v>
      </c>
      <c r="D14" s="161"/>
      <c r="E14" s="17" t="s">
        <v>59</v>
      </c>
      <c r="F14" s="39"/>
      <c r="G14" s="40">
        <f>IF($F14="","",$F14*'係数（31.04）'!E14*0.0258)</f>
      </c>
      <c r="H14" s="40">
        <f>IF($F14="","",$F14*'係数（31.04）'!E14*'係数（31.04）'!G14*44/12)</f>
      </c>
      <c r="I14" s="9"/>
    </row>
    <row r="15" spans="1:9" ht="21" customHeight="1">
      <c r="A15" s="9"/>
      <c r="B15" s="166"/>
      <c r="C15" s="174" t="s">
        <v>34</v>
      </c>
      <c r="D15" s="174"/>
      <c r="E15" s="17" t="s">
        <v>60</v>
      </c>
      <c r="F15" s="39"/>
      <c r="G15" s="40">
        <f>IF($F15="","",$F15*'係数（31.04）'!E15*0.0258)</f>
      </c>
      <c r="H15" s="40">
        <f>IF($F15="","",$F15*'係数（31.04）'!E15*'係数（31.04）'!G15*44/12)</f>
      </c>
      <c r="I15" s="9"/>
    </row>
    <row r="16" spans="1:9" ht="21" customHeight="1">
      <c r="A16" s="9"/>
      <c r="B16" s="166"/>
      <c r="C16" s="198" t="s">
        <v>35</v>
      </c>
      <c r="D16" s="199"/>
      <c r="E16" s="17" t="s">
        <v>61</v>
      </c>
      <c r="F16" s="47"/>
      <c r="G16" s="40">
        <f>IF($F16="","",$F16*'係数（31.04）'!E16*0.0258)</f>
      </c>
      <c r="H16" s="40">
        <f>IF($F16="","",$F16*'係数（31.04）'!E16*'係数（31.04）'!G16*44/12)</f>
      </c>
      <c r="I16" s="9"/>
    </row>
    <row r="17" spans="1:9" ht="21" customHeight="1">
      <c r="A17" s="9"/>
      <c r="B17" s="166"/>
      <c r="C17" s="158" t="s">
        <v>36</v>
      </c>
      <c r="D17" s="159"/>
      <c r="E17" s="17" t="s">
        <v>61</v>
      </c>
      <c r="F17" s="39"/>
      <c r="G17" s="40">
        <f>IF($F17="","",$F17*'係数（31.04）'!E17*0.0258)</f>
      </c>
      <c r="H17" s="40">
        <f>IF($F17="","",$F17*'係数（31.04）'!E17*'係数（31.04）'!G17*44/12)</f>
      </c>
      <c r="I17" s="9"/>
    </row>
    <row r="18" spans="1:9" ht="21" customHeight="1">
      <c r="A18" s="9"/>
      <c r="B18" s="166"/>
      <c r="C18" s="190" t="s">
        <v>20</v>
      </c>
      <c r="D18" s="191"/>
      <c r="E18" s="41" t="s">
        <v>62</v>
      </c>
      <c r="F18" s="39"/>
      <c r="G18" s="40">
        <f>IF($F18="","",$F18*'係数（31.04）'!E18*0.0258)</f>
      </c>
      <c r="H18" s="40">
        <f>IF($F18="","",$F18*'係数（31.04）'!E18*'係数（31.04）'!G18*44/12)</f>
      </c>
      <c r="I18" s="9"/>
    </row>
    <row r="19" spans="1:9" ht="21" customHeight="1">
      <c r="A19" s="9"/>
      <c r="B19" s="166"/>
      <c r="C19" s="190" t="s">
        <v>21</v>
      </c>
      <c r="D19" s="191"/>
      <c r="E19" s="41" t="s">
        <v>63</v>
      </c>
      <c r="F19" s="39"/>
      <c r="G19" s="40">
        <f>IF($F19="","",$F19*'係数（31.04）'!E19*0.0258)</f>
      </c>
      <c r="H19" s="40">
        <f>IF($F19="","",$F19*'係数（31.04）'!E19*'係数（31.04）'!G19*44/12)</f>
      </c>
      <c r="I19" s="9"/>
    </row>
    <row r="20" spans="1:9" ht="27.75" customHeight="1">
      <c r="A20" s="9"/>
      <c r="B20" s="166"/>
      <c r="C20" s="192" t="s">
        <v>46</v>
      </c>
      <c r="D20" s="193"/>
      <c r="E20" s="17" t="s">
        <v>13</v>
      </c>
      <c r="F20" s="141">
        <v>533</v>
      </c>
      <c r="G20" s="40">
        <f>IF($F20="","",$F20*'係数（31.04）'!E20*0.0258)</f>
        <v>633.2045276700001</v>
      </c>
      <c r="H20" s="40">
        <f>IF($F20="","",$F20*'係数（31.04）'!E20*'係数（31.04）'!G20*44/12)</f>
        <v>1223.86818268</v>
      </c>
      <c r="I20" s="9"/>
    </row>
    <row r="21" spans="1:9" ht="21" customHeight="1">
      <c r="A21" s="9"/>
      <c r="B21" s="166"/>
      <c r="C21" s="158" t="s">
        <v>5</v>
      </c>
      <c r="D21" s="159"/>
      <c r="E21" s="17" t="s">
        <v>64</v>
      </c>
      <c r="F21" s="39"/>
      <c r="G21" s="40">
        <f>IF($F21="","",$F21*'係数（31.04）'!E21*0.0258)</f>
      </c>
      <c r="H21" s="40">
        <f>IF($F21="","",$F21*'係数（31.04）'!E21*'係数（31.04）'!G21*44/12)</f>
      </c>
      <c r="I21" s="9"/>
    </row>
    <row r="22" spans="1:9" ht="21" customHeight="1">
      <c r="A22" s="9"/>
      <c r="B22" s="166"/>
      <c r="C22" s="160" t="s">
        <v>22</v>
      </c>
      <c r="D22" s="161"/>
      <c r="E22" s="17" t="s">
        <v>64</v>
      </c>
      <c r="F22" s="39"/>
      <c r="G22" s="40">
        <f>IF($F22="","",$F22*'係数（31.04）'!E22*0.0258)</f>
      </c>
      <c r="H22" s="40">
        <f>IF($F22="","",$F22*'係数（31.04）'!E22*'係数（31.04）'!G22*44/12)</f>
      </c>
      <c r="I22" s="9"/>
    </row>
    <row r="23" spans="1:9" ht="21" customHeight="1">
      <c r="A23" s="9"/>
      <c r="B23" s="166"/>
      <c r="C23" s="195" t="s">
        <v>23</v>
      </c>
      <c r="D23" s="42" t="s">
        <v>65</v>
      </c>
      <c r="E23" s="42" t="s">
        <v>65</v>
      </c>
      <c r="F23" s="39"/>
      <c r="G23" s="61"/>
      <c r="H23" s="61"/>
      <c r="I23" s="9"/>
    </row>
    <row r="24" spans="1:9" ht="21" customHeight="1">
      <c r="A24" s="9"/>
      <c r="B24" s="166"/>
      <c r="C24" s="196"/>
      <c r="D24" s="42" t="s">
        <v>65</v>
      </c>
      <c r="E24" s="42" t="s">
        <v>65</v>
      </c>
      <c r="F24" s="39"/>
      <c r="G24" s="61"/>
      <c r="H24" s="61"/>
      <c r="I24" s="9"/>
    </row>
    <row r="25" spans="1:9" ht="21" customHeight="1">
      <c r="A25" s="9"/>
      <c r="B25" s="166"/>
      <c r="C25" s="197"/>
      <c r="D25" s="42" t="s">
        <v>65</v>
      </c>
      <c r="E25" s="42" t="s">
        <v>65</v>
      </c>
      <c r="F25" s="39"/>
      <c r="G25" s="61"/>
      <c r="H25" s="61"/>
      <c r="I25" s="9"/>
    </row>
    <row r="26" spans="1:9" ht="21" customHeight="1">
      <c r="A26" s="9"/>
      <c r="B26" s="166"/>
      <c r="C26" s="167" t="s">
        <v>37</v>
      </c>
      <c r="D26" s="168"/>
      <c r="E26" s="17" t="s">
        <v>126</v>
      </c>
      <c r="F26" s="17" t="s">
        <v>126</v>
      </c>
      <c r="G26" s="40">
        <f>IF(SUM(G14:G25)=0,"",SUM(G14:G25))</f>
        <v>633.2045276700001</v>
      </c>
      <c r="H26" s="40">
        <f>IF(SUM(H14:H25)=0,"",SUM(H14:H25))</f>
        <v>1223.86818268</v>
      </c>
      <c r="I26" s="9"/>
    </row>
    <row r="27" spans="1:9" ht="21" customHeight="1">
      <c r="A27" s="9"/>
      <c r="B27" s="166"/>
      <c r="C27" s="158" t="s">
        <v>16</v>
      </c>
      <c r="D27" s="159"/>
      <c r="E27" s="162"/>
      <c r="F27" s="162"/>
      <c r="G27" s="162"/>
      <c r="H27" s="162"/>
      <c r="I27" s="9"/>
    </row>
    <row r="28" spans="1:9" ht="21" customHeight="1">
      <c r="A28" s="9"/>
      <c r="B28" s="166" t="s">
        <v>4</v>
      </c>
      <c r="C28" s="182" t="s">
        <v>208</v>
      </c>
      <c r="D28" s="43" t="s">
        <v>8</v>
      </c>
      <c r="E28" s="17" t="s">
        <v>14</v>
      </c>
      <c r="F28" s="141">
        <v>2498.3</v>
      </c>
      <c r="G28" s="40">
        <f>IF($F28="","",$F28*'係数（31.04）'!E28*0.0258)</f>
        <v>642.6277158</v>
      </c>
      <c r="H28" s="61">
        <f>F28*0.000501*1000</f>
        <v>1251.6483000000003</v>
      </c>
      <c r="I28" s="9"/>
    </row>
    <row r="29" spans="1:9" ht="21" customHeight="1">
      <c r="A29" s="9"/>
      <c r="B29" s="166"/>
      <c r="C29" s="183"/>
      <c r="D29" s="43" t="s">
        <v>9</v>
      </c>
      <c r="E29" s="17" t="s">
        <v>14</v>
      </c>
      <c r="F29" s="39"/>
      <c r="G29" s="40">
        <f>IF($F29="","",$F29*'係数（31.04）'!E29*0.0258)</f>
      </c>
      <c r="H29" s="61"/>
      <c r="I29" s="9"/>
    </row>
    <row r="30" spans="1:9" ht="21" customHeight="1">
      <c r="A30" s="9"/>
      <c r="B30" s="166"/>
      <c r="C30" s="188" t="s">
        <v>0</v>
      </c>
      <c r="D30" s="43" t="s">
        <v>28</v>
      </c>
      <c r="E30" s="41" t="s">
        <v>26</v>
      </c>
      <c r="F30" s="39"/>
      <c r="G30" s="61"/>
      <c r="H30" s="61"/>
      <c r="I30" s="9"/>
    </row>
    <row r="31" spans="1:9" ht="21" customHeight="1">
      <c r="A31" s="9"/>
      <c r="B31" s="166"/>
      <c r="C31" s="189"/>
      <c r="D31" s="43" t="s">
        <v>6</v>
      </c>
      <c r="E31" s="41" t="s">
        <v>62</v>
      </c>
      <c r="F31" s="39"/>
      <c r="G31" s="61"/>
      <c r="H31" s="61"/>
      <c r="I31" s="9"/>
    </row>
    <row r="32" spans="1:9" ht="21" customHeight="1">
      <c r="A32" s="9"/>
      <c r="B32" s="166"/>
      <c r="C32" s="163" t="s">
        <v>37</v>
      </c>
      <c r="D32" s="163"/>
      <c r="E32" s="17" t="s">
        <v>126</v>
      </c>
      <c r="F32" s="17" t="s">
        <v>126</v>
      </c>
      <c r="G32" s="44">
        <f>IF(SUM(G28:G31)=0,"",SUM(G28:G31))</f>
        <v>642.6277158</v>
      </c>
      <c r="H32" s="44">
        <f>IF(SUM(H28:H31)=0,"",SUM(H28:H31))</f>
        <v>1251.6483000000003</v>
      </c>
      <c r="I32" s="9"/>
    </row>
    <row r="33" spans="1:9" ht="21" customHeight="1">
      <c r="A33" s="9"/>
      <c r="B33" s="167" t="s">
        <v>38</v>
      </c>
      <c r="C33" s="168"/>
      <c r="D33" s="169"/>
      <c r="E33" s="17" t="s">
        <v>126</v>
      </c>
      <c r="F33" s="17" t="s">
        <v>126</v>
      </c>
      <c r="G33" s="44">
        <f>IF(SUM(G26,G32)=0,"",SUM(G26,G32))</f>
        <v>1275.83224347</v>
      </c>
      <c r="H33" s="44">
        <f>IF(SUM(H26,H32)=0,"",SUM(H26,H32))</f>
        <v>2475.51648268</v>
      </c>
      <c r="I33" s="9"/>
    </row>
    <row r="34" spans="1:9" ht="12.75" customHeight="1">
      <c r="A34" s="9"/>
      <c r="B34" s="45"/>
      <c r="C34"/>
      <c r="D34"/>
      <c r="E34"/>
      <c r="F34"/>
      <c r="G34"/>
      <c r="H34"/>
      <c r="I34" s="9"/>
    </row>
    <row r="35" spans="1:9" ht="21" customHeight="1">
      <c r="A35" s="9"/>
      <c r="B35" s="164" t="s">
        <v>33</v>
      </c>
      <c r="C35" s="184" t="s">
        <v>100</v>
      </c>
      <c r="D35" s="185"/>
      <c r="E35" s="180" t="s">
        <v>11</v>
      </c>
      <c r="F35" s="17" t="s">
        <v>68</v>
      </c>
      <c r="G35" s="17" t="s">
        <v>69</v>
      </c>
      <c r="H35" s="17" t="s">
        <v>70</v>
      </c>
      <c r="I35" s="9"/>
    </row>
    <row r="36" spans="1:9" ht="21" customHeight="1">
      <c r="A36" s="9"/>
      <c r="B36" s="165"/>
      <c r="C36" s="186"/>
      <c r="D36" s="187"/>
      <c r="E36" s="181"/>
      <c r="F36" s="50"/>
      <c r="G36" s="46"/>
      <c r="H36" s="41"/>
      <c r="I36" s="9"/>
    </row>
    <row r="37" spans="1:9" ht="12.75">
      <c r="A37" s="9"/>
      <c r="B37" s="9"/>
      <c r="C37" s="9"/>
      <c r="D37" s="9"/>
      <c r="E37" s="9"/>
      <c r="F37" s="9"/>
      <c r="G37" s="9"/>
      <c r="H37" s="9"/>
      <c r="I37" s="9"/>
    </row>
    <row r="38" spans="3:18" s="2" customFormat="1" ht="13.5" customHeight="1">
      <c r="C38" s="3" t="s">
        <v>7</v>
      </c>
      <c r="D38" s="156" t="s">
        <v>24</v>
      </c>
      <c r="E38" s="156"/>
      <c r="F38" s="156"/>
      <c r="G38" s="156"/>
      <c r="H38" s="156"/>
      <c r="I38" s="156"/>
      <c r="J38" s="5"/>
      <c r="K38" s="5"/>
      <c r="L38" s="5"/>
      <c r="M38" s="5"/>
      <c r="N38" s="5"/>
      <c r="O38" s="5"/>
      <c r="P38" s="5"/>
      <c r="Q38" s="5"/>
      <c r="R38" s="5"/>
    </row>
    <row r="39" spans="3:18" s="2" customFormat="1" ht="25.5" customHeight="1">
      <c r="C39" s="4" t="s">
        <v>71</v>
      </c>
      <c r="D39" s="156" t="s">
        <v>206</v>
      </c>
      <c r="E39" s="156"/>
      <c r="F39" s="156"/>
      <c r="G39" s="156"/>
      <c r="H39" s="156"/>
      <c r="I39" s="16"/>
      <c r="J39" s="5"/>
      <c r="K39" s="5"/>
      <c r="L39" s="5"/>
      <c r="M39" s="5"/>
      <c r="N39" s="5"/>
      <c r="O39" s="5"/>
      <c r="P39" s="5"/>
      <c r="Q39" s="5"/>
      <c r="R39" s="5"/>
    </row>
    <row r="40" spans="3:18" s="2" customFormat="1" ht="25.5" customHeight="1">
      <c r="C40" s="4" t="s">
        <v>29</v>
      </c>
      <c r="D40" s="156" t="s">
        <v>108</v>
      </c>
      <c r="E40" s="156"/>
      <c r="F40" s="156"/>
      <c r="G40" s="156"/>
      <c r="H40" s="156"/>
      <c r="I40" s="16"/>
      <c r="J40" s="5"/>
      <c r="K40" s="5"/>
      <c r="L40" s="5"/>
      <c r="M40" s="5"/>
      <c r="N40" s="5"/>
      <c r="O40" s="5"/>
      <c r="P40" s="5"/>
      <c r="Q40" s="5"/>
      <c r="R40" s="5"/>
    </row>
    <row r="41" spans="3:18" s="2" customFormat="1" ht="25.5" customHeight="1">
      <c r="C41" s="4" t="s">
        <v>30</v>
      </c>
      <c r="D41" s="156" t="s">
        <v>72</v>
      </c>
      <c r="E41" s="156"/>
      <c r="F41" s="156"/>
      <c r="G41" s="156"/>
      <c r="H41" s="156"/>
      <c r="I41" s="156"/>
      <c r="J41" s="5"/>
      <c r="K41" s="5"/>
      <c r="L41" s="5"/>
      <c r="M41" s="5"/>
      <c r="N41" s="5"/>
      <c r="O41" s="5"/>
      <c r="P41" s="5"/>
      <c r="Q41" s="5"/>
      <c r="R41" s="5"/>
    </row>
    <row r="42" spans="3:18" s="2" customFormat="1" ht="25.5" customHeight="1">
      <c r="C42" s="4" t="s">
        <v>31</v>
      </c>
      <c r="D42" s="156" t="s">
        <v>73</v>
      </c>
      <c r="E42" s="156"/>
      <c r="F42" s="156"/>
      <c r="G42" s="156"/>
      <c r="H42" s="156"/>
      <c r="I42" s="156"/>
      <c r="J42" s="6"/>
      <c r="K42" s="6"/>
      <c r="L42" s="6"/>
      <c r="M42" s="6"/>
      <c r="N42" s="6"/>
      <c r="O42" s="6"/>
      <c r="P42" s="6"/>
      <c r="Q42" s="6"/>
      <c r="R42" s="6"/>
    </row>
    <row r="43" spans="3:18" s="2" customFormat="1" ht="13.5">
      <c r="C43" s="4" t="s">
        <v>32</v>
      </c>
      <c r="D43" s="157" t="s">
        <v>74</v>
      </c>
      <c r="E43" s="157"/>
      <c r="F43" s="157"/>
      <c r="G43" s="157"/>
      <c r="H43" s="157"/>
      <c r="I43" s="157"/>
      <c r="J43" s="7"/>
      <c r="K43" s="7"/>
      <c r="L43" s="7"/>
      <c r="M43" s="7"/>
      <c r="N43" s="7"/>
      <c r="O43" s="7"/>
      <c r="P43" s="7"/>
      <c r="Q43" s="7"/>
      <c r="R43" s="7"/>
    </row>
    <row r="44" spans="3:18" s="2" customFormat="1" ht="13.5">
      <c r="C44" s="4" t="s">
        <v>47</v>
      </c>
      <c r="D44" s="157" t="s">
        <v>211</v>
      </c>
      <c r="E44" s="157"/>
      <c r="F44" s="157"/>
      <c r="G44" s="157"/>
      <c r="H44" s="157"/>
      <c r="I44" s="157"/>
      <c r="J44" s="7"/>
      <c r="K44" s="7"/>
      <c r="L44" s="7"/>
      <c r="M44" s="7"/>
      <c r="N44" s="7"/>
      <c r="O44" s="7"/>
      <c r="P44" s="7"/>
      <c r="Q44" s="7"/>
      <c r="R44" s="7"/>
    </row>
    <row r="45" spans="3:18" s="2" customFormat="1" ht="13.5">
      <c r="C45" s="4" t="s">
        <v>102</v>
      </c>
      <c r="D45" s="157" t="s">
        <v>75</v>
      </c>
      <c r="E45" s="157"/>
      <c r="F45" s="157"/>
      <c r="G45" s="157"/>
      <c r="H45" s="157"/>
      <c r="I45" s="157"/>
      <c r="J45" s="7"/>
      <c r="K45" s="7"/>
      <c r="L45" s="7"/>
      <c r="M45" s="7"/>
      <c r="N45" s="7"/>
      <c r="O45" s="7"/>
      <c r="P45" s="7"/>
      <c r="Q45" s="7"/>
      <c r="R45" s="7"/>
    </row>
    <row r="46" spans="1:8" ht="27" customHeight="1">
      <c r="A46" s="9"/>
      <c r="B46" s="9"/>
      <c r="C46" s="4" t="s">
        <v>103</v>
      </c>
      <c r="D46" s="155" t="s">
        <v>109</v>
      </c>
      <c r="E46" s="155"/>
      <c r="F46" s="155"/>
      <c r="G46" s="155"/>
      <c r="H46" s="155"/>
    </row>
    <row r="47" ht="14.25" customHeight="1">
      <c r="C47" s="4"/>
    </row>
    <row r="91" ht="12.75">
      <c r="L91" s="1" t="s">
        <v>76</v>
      </c>
    </row>
    <row r="92" ht="12.75">
      <c r="L92" s="1" t="s">
        <v>77</v>
      </c>
    </row>
    <row r="93" ht="12.75">
      <c r="L93" s="1" t="s">
        <v>78</v>
      </c>
    </row>
    <row r="94" ht="12.75">
      <c r="L94" s="1" t="s">
        <v>79</v>
      </c>
    </row>
    <row r="95" ht="12.75">
      <c r="L95" s="1" t="s">
        <v>80</v>
      </c>
    </row>
    <row r="96" ht="12.75">
      <c r="L96" s="1" t="s">
        <v>81</v>
      </c>
    </row>
    <row r="97" ht="12.75">
      <c r="L97" s="1" t="s">
        <v>82</v>
      </c>
    </row>
    <row r="98" ht="12.75">
      <c r="L98" s="1" t="s">
        <v>83</v>
      </c>
    </row>
    <row r="99" ht="12.75">
      <c r="L99" s="1" t="s">
        <v>84</v>
      </c>
    </row>
    <row r="100" ht="12.75">
      <c r="L100" s="1" t="s">
        <v>85</v>
      </c>
    </row>
    <row r="101" ht="12.75">
      <c r="L101" s="1" t="s">
        <v>86</v>
      </c>
    </row>
    <row r="102" ht="12.75">
      <c r="L102" s="1" t="s">
        <v>87</v>
      </c>
    </row>
    <row r="103" ht="12.75">
      <c r="L103" s="1" t="s">
        <v>88</v>
      </c>
    </row>
    <row r="104" ht="12.75">
      <c r="L104" s="1" t="s">
        <v>89</v>
      </c>
    </row>
    <row r="105" ht="12.75">
      <c r="L105" s="1" t="s">
        <v>90</v>
      </c>
    </row>
    <row r="106" ht="12.75">
      <c r="L106" s="1" t="s">
        <v>91</v>
      </c>
    </row>
    <row r="107" ht="12.75">
      <c r="L107" s="1" t="s">
        <v>92</v>
      </c>
    </row>
    <row r="108" ht="12.75">
      <c r="L108" s="1" t="s">
        <v>93</v>
      </c>
    </row>
    <row r="109" ht="12.75">
      <c r="L109" s="1" t="s">
        <v>94</v>
      </c>
    </row>
    <row r="110" ht="12.75">
      <c r="L110" s="1" t="s">
        <v>95</v>
      </c>
    </row>
  </sheetData>
  <sheetProtection/>
  <mergeCells count="42">
    <mergeCell ref="D46:H46"/>
    <mergeCell ref="D41:I41"/>
    <mergeCell ref="D42:I42"/>
    <mergeCell ref="D43:I43"/>
    <mergeCell ref="D44:I44"/>
    <mergeCell ref="D45:I45"/>
    <mergeCell ref="C22:D22"/>
    <mergeCell ref="E27:H27"/>
    <mergeCell ref="C32:D32"/>
    <mergeCell ref="B35:B36"/>
    <mergeCell ref="B13:B27"/>
    <mergeCell ref="C27:D27"/>
    <mergeCell ref="C14:D14"/>
    <mergeCell ref="C19:D19"/>
    <mergeCell ref="C20:D20"/>
    <mergeCell ref="B4:C4"/>
    <mergeCell ref="D4:H4"/>
    <mergeCell ref="B11:D11"/>
    <mergeCell ref="C15:D15"/>
    <mergeCell ref="B5:C7"/>
    <mergeCell ref="E7:H7"/>
    <mergeCell ref="B8:D8"/>
    <mergeCell ref="D39:H39"/>
    <mergeCell ref="E8:H8"/>
    <mergeCell ref="E35:E36"/>
    <mergeCell ref="C28:C29"/>
    <mergeCell ref="C35:D36"/>
    <mergeCell ref="C30:C31"/>
    <mergeCell ref="C18:D18"/>
    <mergeCell ref="D38:I38"/>
    <mergeCell ref="B33:D33"/>
    <mergeCell ref="C21:D21"/>
    <mergeCell ref="D40:H40"/>
    <mergeCell ref="B2:H2"/>
    <mergeCell ref="B28:B32"/>
    <mergeCell ref="G10:H10"/>
    <mergeCell ref="B12:H12"/>
    <mergeCell ref="C23:C25"/>
    <mergeCell ref="C26:D26"/>
    <mergeCell ref="C17:D17"/>
    <mergeCell ref="C13:D13"/>
    <mergeCell ref="C16:D16"/>
  </mergeCells>
  <printOptions horizontalCentered="1"/>
  <pageMargins left="0.5905511811023623" right="0.3937007874015748" top="0.3937007874015748" bottom="0.5905511811023623" header="0" footer="0.5905511811023623"/>
  <pageSetup firstPageNumber="14" useFirstPageNumber="1" fitToHeight="1" fitToWidth="1" horizontalDpi="600" verticalDpi="600" orientation="portrait" paperSize="9" scale="89" r:id="rId3"/>
  <headerFooter alignWithMargins="0">
    <oddFooter>&amp;C&amp;P</oddFooter>
  </headerFooter>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R110"/>
  <sheetViews>
    <sheetView view="pageBreakPreview" zoomScaleSheetLayoutView="100" zoomScalePageLayoutView="0" workbookViewId="0" topLeftCell="B22">
      <selection activeCell="D44" sqref="D44:I44"/>
    </sheetView>
  </sheetViews>
  <sheetFormatPr defaultColWidth="9.00390625" defaultRowHeight="12.75"/>
  <cols>
    <col min="1" max="1" width="2.00390625" style="8" customWidth="1"/>
    <col min="2" max="2" width="3.25390625" style="8" customWidth="1"/>
    <col min="3" max="3" width="20.75390625" style="8" customWidth="1"/>
    <col min="4" max="4" width="15.25390625" style="8" customWidth="1"/>
    <col min="5" max="5" width="14.875" style="8" customWidth="1"/>
    <col min="6" max="6" width="17.375" style="8" customWidth="1"/>
    <col min="7" max="8" width="16.75390625" style="8" customWidth="1"/>
    <col min="9" max="9" width="1.12109375" style="8" customWidth="1"/>
    <col min="10" max="10" width="1.25" style="8" customWidth="1"/>
    <col min="11" max="11" width="9.125" style="8" customWidth="1"/>
    <col min="12" max="12" width="15.25390625" style="8" bestFit="1" customWidth="1"/>
    <col min="13" max="16384" width="9.125" style="8" customWidth="1"/>
  </cols>
  <sheetData>
    <row r="1" spans="1:4" ht="12.75" customHeight="1">
      <c r="A1" s="13" t="s">
        <v>112</v>
      </c>
      <c r="C1" s="10"/>
      <c r="D1" s="11"/>
    </row>
    <row r="2" spans="1:9" ht="26.25" customHeight="1">
      <c r="A2" s="9"/>
      <c r="B2" s="194" t="s">
        <v>105</v>
      </c>
      <c r="C2" s="194"/>
      <c r="D2" s="194"/>
      <c r="E2" s="194"/>
      <c r="F2" s="194"/>
      <c r="G2" s="194"/>
      <c r="H2" s="194"/>
      <c r="I2" s="9"/>
    </row>
    <row r="3" spans="1:9" ht="16.5" customHeight="1">
      <c r="A3" s="9"/>
      <c r="B3" s="12"/>
      <c r="C3" s="12"/>
      <c r="D3" s="12"/>
      <c r="E3" s="12"/>
      <c r="F3" s="12"/>
      <c r="G3" s="12"/>
      <c r="H3" s="12"/>
      <c r="I3" s="9"/>
    </row>
    <row r="4" spans="1:9" ht="18.75" customHeight="1">
      <c r="A4" s="9"/>
      <c r="B4" s="174" t="s">
        <v>1</v>
      </c>
      <c r="C4" s="174"/>
      <c r="D4" s="208" t="s">
        <v>147</v>
      </c>
      <c r="E4" s="208"/>
      <c r="F4" s="208"/>
      <c r="G4" s="208"/>
      <c r="H4" s="208"/>
      <c r="I4" s="9"/>
    </row>
    <row r="5" spans="1:9" ht="14.25" customHeight="1">
      <c r="A5" s="9"/>
      <c r="B5" s="200" t="s">
        <v>113</v>
      </c>
      <c r="C5" s="201"/>
      <c r="D5" s="19" t="s">
        <v>114</v>
      </c>
      <c r="E5" s="20" t="s">
        <v>115</v>
      </c>
      <c r="F5" s="20" t="s">
        <v>116</v>
      </c>
      <c r="G5" s="20" t="s">
        <v>25</v>
      </c>
      <c r="H5" s="21" t="s">
        <v>51</v>
      </c>
      <c r="I5" s="9"/>
    </row>
    <row r="6" spans="1:9" ht="14.25" customHeight="1">
      <c r="A6" s="9"/>
      <c r="B6" s="202"/>
      <c r="C6" s="203"/>
      <c r="D6" s="22" t="s">
        <v>52</v>
      </c>
      <c r="E6" s="23" t="s">
        <v>53</v>
      </c>
      <c r="F6" s="23" t="s">
        <v>54</v>
      </c>
      <c r="G6" s="23" t="s">
        <v>55</v>
      </c>
      <c r="H6" s="24" t="s">
        <v>56</v>
      </c>
      <c r="I6" s="9"/>
    </row>
    <row r="7" spans="1:12" ht="14.25" customHeight="1">
      <c r="A7" s="9"/>
      <c r="B7" s="204"/>
      <c r="C7" s="205"/>
      <c r="D7" s="14" t="s">
        <v>57</v>
      </c>
      <c r="E7" s="175" t="s">
        <v>98</v>
      </c>
      <c r="F7" s="175"/>
      <c r="G7" s="175"/>
      <c r="H7" s="176"/>
      <c r="I7" s="9"/>
      <c r="L7" s="8" t="s">
        <v>117</v>
      </c>
    </row>
    <row r="8" spans="1:9" ht="12.75" customHeight="1">
      <c r="A8" s="9"/>
      <c r="B8" s="177" t="s">
        <v>10</v>
      </c>
      <c r="C8" s="178"/>
      <c r="D8" s="179"/>
      <c r="E8" s="177" t="s">
        <v>45</v>
      </c>
      <c r="F8" s="178"/>
      <c r="G8" s="178"/>
      <c r="H8" s="179"/>
      <c r="I8" s="9"/>
    </row>
    <row r="9" spans="1:9" ht="19.5" customHeight="1">
      <c r="A9" s="9"/>
      <c r="B9" s="25"/>
      <c r="C9" s="26" t="s">
        <v>43</v>
      </c>
      <c r="D9" s="27"/>
      <c r="E9" s="28"/>
      <c r="F9" s="29" t="s">
        <v>39</v>
      </c>
      <c r="G9" s="30" t="s">
        <v>97</v>
      </c>
      <c r="H9" s="31"/>
      <c r="I9" s="9"/>
    </row>
    <row r="10" spans="1:9" ht="19.5" customHeight="1">
      <c r="A10" s="9"/>
      <c r="B10" s="32"/>
      <c r="C10" s="33" t="s">
        <v>44</v>
      </c>
      <c r="D10" s="34"/>
      <c r="E10" s="35"/>
      <c r="F10" s="36" t="s">
        <v>41</v>
      </c>
      <c r="G10" s="206" t="s">
        <v>40</v>
      </c>
      <c r="H10" s="207"/>
      <c r="I10" s="9"/>
    </row>
    <row r="11" spans="1:9" ht="19.5" customHeight="1">
      <c r="A11" s="9"/>
      <c r="B11" s="171"/>
      <c r="C11" s="172"/>
      <c r="D11" s="173"/>
      <c r="E11" s="14"/>
      <c r="F11" s="15" t="s">
        <v>42</v>
      </c>
      <c r="G11" s="37" t="s">
        <v>40</v>
      </c>
      <c r="H11" s="38"/>
      <c r="I11" s="9"/>
    </row>
    <row r="12" spans="1:9" ht="14.25" customHeight="1">
      <c r="A12" s="9"/>
      <c r="B12" s="163" t="s">
        <v>17</v>
      </c>
      <c r="C12" s="163"/>
      <c r="D12" s="163"/>
      <c r="E12" s="163"/>
      <c r="F12" s="163"/>
      <c r="G12" s="163"/>
      <c r="H12" s="163"/>
      <c r="I12" s="9"/>
    </row>
    <row r="13" spans="1:9" ht="25.5" customHeight="1">
      <c r="A13" s="9"/>
      <c r="B13" s="166" t="s">
        <v>27</v>
      </c>
      <c r="C13" s="163" t="s">
        <v>2</v>
      </c>
      <c r="D13" s="163"/>
      <c r="E13" s="17" t="s">
        <v>3</v>
      </c>
      <c r="F13" s="17" t="s">
        <v>15</v>
      </c>
      <c r="G13" s="18" t="s">
        <v>18</v>
      </c>
      <c r="H13" s="18" t="s">
        <v>19</v>
      </c>
      <c r="I13" s="9"/>
    </row>
    <row r="14" spans="1:9" ht="21" customHeight="1">
      <c r="A14" s="9"/>
      <c r="B14" s="166"/>
      <c r="C14" s="160" t="s">
        <v>12</v>
      </c>
      <c r="D14" s="161"/>
      <c r="E14" s="17" t="s">
        <v>59</v>
      </c>
      <c r="F14" s="39"/>
      <c r="G14" s="40">
        <f>IF($F14="","",$F14*'係数（31.04）'!E14*0.0258)</f>
      </c>
      <c r="H14" s="40">
        <f>IF($F14="","",$F14*'係数（31.04）'!E14*'係数（31.04）'!G14*44/12)</f>
      </c>
      <c r="I14" s="9"/>
    </row>
    <row r="15" spans="1:9" ht="21" customHeight="1">
      <c r="A15" s="9"/>
      <c r="B15" s="166"/>
      <c r="C15" s="174" t="s">
        <v>34</v>
      </c>
      <c r="D15" s="174"/>
      <c r="E15" s="17" t="s">
        <v>60</v>
      </c>
      <c r="F15" s="39"/>
      <c r="G15" s="40">
        <f>IF($F15="","",$F15*'係数（31.04）'!E15*0.0258)</f>
      </c>
      <c r="H15" s="40">
        <f>IF($F15="","",$F15*'係数（31.04）'!E15*'係数（31.04）'!G15*44/12)</f>
      </c>
      <c r="I15" s="9"/>
    </row>
    <row r="16" spans="1:9" ht="21" customHeight="1">
      <c r="A16" s="9"/>
      <c r="B16" s="166"/>
      <c r="C16" s="198" t="s">
        <v>35</v>
      </c>
      <c r="D16" s="199"/>
      <c r="E16" s="17" t="s">
        <v>61</v>
      </c>
      <c r="F16" s="141">
        <v>2520</v>
      </c>
      <c r="G16" s="40">
        <f>IF($F16="","",$F16*'係数（31.04）'!E16*0.0258)</f>
        <v>2451.1032</v>
      </c>
      <c r="H16" s="40">
        <f>IF($F16="","",$F16*'係数（31.04）'!E16*'係数（31.04）'!G16*44/12)</f>
        <v>6514.1076</v>
      </c>
      <c r="I16" s="9"/>
    </row>
    <row r="17" spans="1:9" ht="21" customHeight="1">
      <c r="A17" s="9"/>
      <c r="B17" s="166"/>
      <c r="C17" s="158" t="s">
        <v>36</v>
      </c>
      <c r="D17" s="159"/>
      <c r="E17" s="17" t="s">
        <v>61</v>
      </c>
      <c r="F17" s="39"/>
      <c r="G17" s="40">
        <f>IF($F17="","",$F17*'係数（31.04）'!E17*0.0258)</f>
      </c>
      <c r="H17" s="40">
        <f>IF($F17="","",$F17*'係数（31.04）'!E17*'係数（31.04）'!G17*44/12)</f>
      </c>
      <c r="I17" s="9"/>
    </row>
    <row r="18" spans="1:9" ht="21" customHeight="1">
      <c r="A18" s="9"/>
      <c r="B18" s="166"/>
      <c r="C18" s="190" t="s">
        <v>20</v>
      </c>
      <c r="D18" s="191"/>
      <c r="E18" s="41" t="s">
        <v>62</v>
      </c>
      <c r="F18" s="39"/>
      <c r="G18" s="40">
        <f>IF($F18="","",$F18*'係数（31.04）'!E18*0.0258)</f>
      </c>
      <c r="H18" s="40">
        <f>IF($F18="","",$F18*'係数（31.04）'!E18*'係数（31.04）'!G18*44/12)</f>
      </c>
      <c r="I18" s="9"/>
    </row>
    <row r="19" spans="1:9" ht="21" customHeight="1">
      <c r="A19" s="9"/>
      <c r="B19" s="166"/>
      <c r="C19" s="190" t="s">
        <v>21</v>
      </c>
      <c r="D19" s="191"/>
      <c r="E19" s="41" t="s">
        <v>63</v>
      </c>
      <c r="F19" s="39"/>
      <c r="G19" s="40">
        <f>IF($F19="","",$F19*'係数（31.04）'!E19*0.0258)</f>
      </c>
      <c r="H19" s="40">
        <f>IF($F19="","",$F19*'係数（31.04）'!E19*'係数（31.04）'!G19*44/12)</f>
      </c>
      <c r="I19" s="9"/>
    </row>
    <row r="20" spans="1:9" ht="27.75" customHeight="1">
      <c r="A20" s="9"/>
      <c r="B20" s="166"/>
      <c r="C20" s="192" t="s">
        <v>46</v>
      </c>
      <c r="D20" s="193"/>
      <c r="E20" s="17" t="s">
        <v>13</v>
      </c>
      <c r="F20" s="47"/>
      <c r="G20" s="40">
        <f>IF($F20="","",$F20*'係数（31.04）'!E20*0.0258)</f>
      </c>
      <c r="H20" s="40">
        <f>IF($F20="","",$F20*'係数（31.04）'!E20*'係数（31.04）'!G20*44/12)</f>
      </c>
      <c r="I20" s="9"/>
    </row>
    <row r="21" spans="1:9" ht="21" customHeight="1">
      <c r="A21" s="9"/>
      <c r="B21" s="166"/>
      <c r="C21" s="158" t="s">
        <v>5</v>
      </c>
      <c r="D21" s="159"/>
      <c r="E21" s="17" t="s">
        <v>64</v>
      </c>
      <c r="F21" s="39"/>
      <c r="G21" s="40">
        <f>IF($F21="","",$F21*'係数（31.04）'!E21*0.0258)</f>
      </c>
      <c r="H21" s="40">
        <f>IF($F21="","",$F21*'係数（31.04）'!E21*'係数（31.04）'!G21*44/12)</f>
      </c>
      <c r="I21" s="9"/>
    </row>
    <row r="22" spans="1:9" ht="21" customHeight="1">
      <c r="A22" s="9"/>
      <c r="B22" s="166"/>
      <c r="C22" s="160" t="s">
        <v>22</v>
      </c>
      <c r="D22" s="161"/>
      <c r="E22" s="17" t="s">
        <v>64</v>
      </c>
      <c r="F22" s="39"/>
      <c r="G22" s="40">
        <f>IF($F22="","",$F22*'係数（31.04）'!E22*0.0258)</f>
      </c>
      <c r="H22" s="40">
        <f>IF($F22="","",$F22*'係数（31.04）'!E22*'係数（31.04）'!G22*44/12)</f>
      </c>
      <c r="I22" s="9"/>
    </row>
    <row r="23" spans="1:9" ht="21" customHeight="1">
      <c r="A23" s="9"/>
      <c r="B23" s="166"/>
      <c r="C23" s="195" t="s">
        <v>23</v>
      </c>
      <c r="D23" s="42" t="s">
        <v>65</v>
      </c>
      <c r="E23" s="42" t="s">
        <v>65</v>
      </c>
      <c r="F23" s="39"/>
      <c r="G23" s="61"/>
      <c r="H23" s="61"/>
      <c r="I23" s="9"/>
    </row>
    <row r="24" spans="1:9" ht="21" customHeight="1">
      <c r="A24" s="9"/>
      <c r="B24" s="166"/>
      <c r="C24" s="196"/>
      <c r="D24" s="42" t="s">
        <v>65</v>
      </c>
      <c r="E24" s="42" t="s">
        <v>65</v>
      </c>
      <c r="F24" s="39"/>
      <c r="G24" s="61"/>
      <c r="H24" s="61"/>
      <c r="I24" s="9"/>
    </row>
    <row r="25" spans="1:9" ht="21" customHeight="1">
      <c r="A25" s="9"/>
      <c r="B25" s="166"/>
      <c r="C25" s="197"/>
      <c r="D25" s="42" t="s">
        <v>65</v>
      </c>
      <c r="E25" s="42" t="s">
        <v>65</v>
      </c>
      <c r="F25" s="39"/>
      <c r="G25" s="61"/>
      <c r="H25" s="61"/>
      <c r="I25" s="9"/>
    </row>
    <row r="26" spans="1:9" ht="21" customHeight="1">
      <c r="A26" s="9"/>
      <c r="B26" s="166"/>
      <c r="C26" s="167" t="s">
        <v>37</v>
      </c>
      <c r="D26" s="168"/>
      <c r="E26" s="17" t="s">
        <v>118</v>
      </c>
      <c r="F26" s="17" t="s">
        <v>118</v>
      </c>
      <c r="G26" s="40">
        <f>IF(SUM(G14:G25)=0,"",SUM(G14:G25))</f>
        <v>2451.1032</v>
      </c>
      <c r="H26" s="40">
        <f>IF(SUM(H14:H25)=0,"",SUM(H14:H25))</f>
        <v>6514.1076</v>
      </c>
      <c r="I26" s="9"/>
    </row>
    <row r="27" spans="1:9" ht="21" customHeight="1">
      <c r="A27" s="9"/>
      <c r="B27" s="166"/>
      <c r="C27" s="158" t="s">
        <v>16</v>
      </c>
      <c r="D27" s="159"/>
      <c r="E27" s="162"/>
      <c r="F27" s="162"/>
      <c r="G27" s="162"/>
      <c r="H27" s="162"/>
      <c r="I27" s="9"/>
    </row>
    <row r="28" spans="1:9" ht="21" customHeight="1">
      <c r="A28" s="9"/>
      <c r="B28" s="166" t="s">
        <v>4</v>
      </c>
      <c r="C28" s="182" t="s">
        <v>208</v>
      </c>
      <c r="D28" s="43" t="s">
        <v>8</v>
      </c>
      <c r="E28" s="17" t="s">
        <v>14</v>
      </c>
      <c r="F28" s="47"/>
      <c r="G28" s="40">
        <f>IF($F28="","",$F28*'係数（31.04）'!E28*0.0258)</f>
      </c>
      <c r="H28" s="61"/>
      <c r="I28" s="9"/>
    </row>
    <row r="29" spans="1:9" ht="21" customHeight="1">
      <c r="A29" s="9"/>
      <c r="B29" s="166"/>
      <c r="C29" s="183"/>
      <c r="D29" s="43" t="s">
        <v>9</v>
      </c>
      <c r="E29" s="17" t="s">
        <v>14</v>
      </c>
      <c r="F29" s="39"/>
      <c r="G29" s="40">
        <f>IF($F29="","",$F29*'係数（31.04）'!E29*0.0258)</f>
      </c>
      <c r="H29" s="61"/>
      <c r="I29" s="9"/>
    </row>
    <row r="30" spans="1:9" ht="21" customHeight="1">
      <c r="A30" s="9"/>
      <c r="B30" s="166"/>
      <c r="C30" s="188" t="s">
        <v>0</v>
      </c>
      <c r="D30" s="43" t="s">
        <v>28</v>
      </c>
      <c r="E30" s="41" t="s">
        <v>26</v>
      </c>
      <c r="F30" s="39"/>
      <c r="G30" s="61"/>
      <c r="H30" s="61"/>
      <c r="I30" s="9"/>
    </row>
    <row r="31" spans="1:9" ht="21" customHeight="1">
      <c r="A31" s="9"/>
      <c r="B31" s="166"/>
      <c r="C31" s="189"/>
      <c r="D31" s="43" t="s">
        <v>6</v>
      </c>
      <c r="E31" s="41" t="s">
        <v>62</v>
      </c>
      <c r="F31" s="39"/>
      <c r="G31" s="61"/>
      <c r="H31" s="61"/>
      <c r="I31" s="9"/>
    </row>
    <row r="32" spans="1:9" ht="21" customHeight="1">
      <c r="A32" s="9"/>
      <c r="B32" s="166"/>
      <c r="C32" s="163" t="s">
        <v>37</v>
      </c>
      <c r="D32" s="163"/>
      <c r="E32" s="17" t="s">
        <v>118</v>
      </c>
      <c r="F32" s="17" t="s">
        <v>118</v>
      </c>
      <c r="G32" s="44">
        <f>IF(SUM(G28:G31)=0,"",SUM(G28:G31))</f>
      </c>
      <c r="H32" s="44">
        <f>IF(SUM(H28:H31)=0,"",SUM(H28:H31))</f>
      </c>
      <c r="I32" s="9"/>
    </row>
    <row r="33" spans="1:9" ht="21" customHeight="1">
      <c r="A33" s="9"/>
      <c r="B33" s="167" t="s">
        <v>38</v>
      </c>
      <c r="C33" s="168"/>
      <c r="D33" s="169"/>
      <c r="E33" s="17" t="s">
        <v>118</v>
      </c>
      <c r="F33" s="17" t="s">
        <v>118</v>
      </c>
      <c r="G33" s="44">
        <f>IF(SUM(G26,G32)=0,"",SUM(G26,G32))</f>
        <v>2451.1032</v>
      </c>
      <c r="H33" s="44">
        <f>IF(SUM(H26,H32)=0,"",SUM(H26,H32))</f>
        <v>6514.1076</v>
      </c>
      <c r="I33" s="9"/>
    </row>
    <row r="34" spans="1:9" ht="12.75" customHeight="1">
      <c r="A34" s="9"/>
      <c r="B34" s="45"/>
      <c r="C34"/>
      <c r="D34"/>
      <c r="E34"/>
      <c r="F34"/>
      <c r="G34"/>
      <c r="H34"/>
      <c r="I34" s="9"/>
    </row>
    <row r="35" spans="1:9" ht="21" customHeight="1">
      <c r="A35" s="9"/>
      <c r="B35" s="164" t="s">
        <v>33</v>
      </c>
      <c r="C35" s="184" t="s">
        <v>100</v>
      </c>
      <c r="D35" s="185"/>
      <c r="E35" s="180" t="s">
        <v>11</v>
      </c>
      <c r="F35" s="17" t="s">
        <v>68</v>
      </c>
      <c r="G35" s="17" t="s">
        <v>69</v>
      </c>
      <c r="H35" s="17" t="s">
        <v>70</v>
      </c>
      <c r="I35" s="9"/>
    </row>
    <row r="36" spans="1:9" ht="21" customHeight="1">
      <c r="A36" s="9"/>
      <c r="B36" s="165"/>
      <c r="C36" s="186"/>
      <c r="D36" s="187"/>
      <c r="E36" s="181"/>
      <c r="F36" s="50">
        <v>210</v>
      </c>
      <c r="G36" s="46"/>
      <c r="H36" s="41"/>
      <c r="I36" s="9"/>
    </row>
    <row r="37" spans="1:9" ht="12.75">
      <c r="A37" s="9"/>
      <c r="B37" s="9"/>
      <c r="C37" s="9"/>
      <c r="D37" s="9"/>
      <c r="E37" s="9"/>
      <c r="F37" s="9"/>
      <c r="G37" s="9"/>
      <c r="H37" s="9"/>
      <c r="I37" s="9"/>
    </row>
    <row r="38" spans="3:18" s="2" customFormat="1" ht="13.5" customHeight="1">
      <c r="C38" s="3" t="s">
        <v>7</v>
      </c>
      <c r="D38" s="156" t="s">
        <v>24</v>
      </c>
      <c r="E38" s="156"/>
      <c r="F38" s="156"/>
      <c r="G38" s="156"/>
      <c r="H38" s="156"/>
      <c r="I38" s="156"/>
      <c r="J38" s="5"/>
      <c r="K38" s="5"/>
      <c r="L38" s="5"/>
      <c r="M38" s="5"/>
      <c r="N38" s="5"/>
      <c r="O38" s="5"/>
      <c r="P38" s="5"/>
      <c r="Q38" s="5"/>
      <c r="R38" s="5"/>
    </row>
    <row r="39" spans="3:18" s="2" customFormat="1" ht="25.5" customHeight="1">
      <c r="C39" s="4" t="s">
        <v>71</v>
      </c>
      <c r="D39" s="156" t="s">
        <v>206</v>
      </c>
      <c r="E39" s="156"/>
      <c r="F39" s="156"/>
      <c r="G39" s="156"/>
      <c r="H39" s="156"/>
      <c r="I39" s="16"/>
      <c r="J39" s="5"/>
      <c r="K39" s="5"/>
      <c r="L39" s="5"/>
      <c r="M39" s="5"/>
      <c r="N39" s="5"/>
      <c r="O39" s="5"/>
      <c r="P39" s="5"/>
      <c r="Q39" s="5"/>
      <c r="R39" s="5"/>
    </row>
    <row r="40" spans="3:18" s="2" customFormat="1" ht="25.5" customHeight="1">
      <c r="C40" s="4" t="s">
        <v>29</v>
      </c>
      <c r="D40" s="156" t="s">
        <v>108</v>
      </c>
      <c r="E40" s="156"/>
      <c r="F40" s="156"/>
      <c r="G40" s="156"/>
      <c r="H40" s="156"/>
      <c r="I40" s="16"/>
      <c r="J40" s="5"/>
      <c r="K40" s="5"/>
      <c r="L40" s="5"/>
      <c r="M40" s="5"/>
      <c r="N40" s="5"/>
      <c r="O40" s="5"/>
      <c r="P40" s="5"/>
      <c r="Q40" s="5"/>
      <c r="R40" s="5"/>
    </row>
    <row r="41" spans="3:18" s="2" customFormat="1" ht="25.5" customHeight="1">
      <c r="C41" s="4" t="s">
        <v>30</v>
      </c>
      <c r="D41" s="156" t="s">
        <v>72</v>
      </c>
      <c r="E41" s="156"/>
      <c r="F41" s="156"/>
      <c r="G41" s="156"/>
      <c r="H41" s="156"/>
      <c r="I41" s="156"/>
      <c r="J41" s="5"/>
      <c r="K41" s="5"/>
      <c r="L41" s="5"/>
      <c r="M41" s="5"/>
      <c r="N41" s="5"/>
      <c r="O41" s="5"/>
      <c r="P41" s="5"/>
      <c r="Q41" s="5"/>
      <c r="R41" s="5"/>
    </row>
    <row r="42" spans="3:18" s="2" customFormat="1" ht="25.5" customHeight="1">
      <c r="C42" s="4" t="s">
        <v>31</v>
      </c>
      <c r="D42" s="156" t="s">
        <v>73</v>
      </c>
      <c r="E42" s="156"/>
      <c r="F42" s="156"/>
      <c r="G42" s="156"/>
      <c r="H42" s="156"/>
      <c r="I42" s="156"/>
      <c r="J42" s="6"/>
      <c r="K42" s="6"/>
      <c r="L42" s="6"/>
      <c r="M42" s="6"/>
      <c r="N42" s="6"/>
      <c r="O42" s="6"/>
      <c r="P42" s="6"/>
      <c r="Q42" s="6"/>
      <c r="R42" s="6"/>
    </row>
    <row r="43" spans="3:18" s="2" customFormat="1" ht="13.5">
      <c r="C43" s="4" t="s">
        <v>32</v>
      </c>
      <c r="D43" s="157" t="s">
        <v>74</v>
      </c>
      <c r="E43" s="157"/>
      <c r="F43" s="157"/>
      <c r="G43" s="157"/>
      <c r="H43" s="157"/>
      <c r="I43" s="157"/>
      <c r="J43" s="7"/>
      <c r="K43" s="7"/>
      <c r="L43" s="7"/>
      <c r="M43" s="7"/>
      <c r="N43" s="7"/>
      <c r="O43" s="7"/>
      <c r="P43" s="7"/>
      <c r="Q43" s="7"/>
      <c r="R43" s="7"/>
    </row>
    <row r="44" spans="3:18" s="2" customFormat="1" ht="13.5">
      <c r="C44" s="4" t="s">
        <v>47</v>
      </c>
      <c r="D44" s="157" t="s">
        <v>211</v>
      </c>
      <c r="E44" s="157"/>
      <c r="F44" s="157"/>
      <c r="G44" s="157"/>
      <c r="H44" s="157"/>
      <c r="I44" s="157"/>
      <c r="J44" s="7"/>
      <c r="K44" s="7"/>
      <c r="L44" s="7"/>
      <c r="M44" s="7"/>
      <c r="N44" s="7"/>
      <c r="O44" s="7"/>
      <c r="P44" s="7"/>
      <c r="Q44" s="7"/>
      <c r="R44" s="7"/>
    </row>
    <row r="45" spans="3:18" s="2" customFormat="1" ht="13.5">
      <c r="C45" s="4" t="s">
        <v>102</v>
      </c>
      <c r="D45" s="157" t="s">
        <v>75</v>
      </c>
      <c r="E45" s="157"/>
      <c r="F45" s="157"/>
      <c r="G45" s="157"/>
      <c r="H45" s="157"/>
      <c r="I45" s="157"/>
      <c r="J45" s="7"/>
      <c r="K45" s="7"/>
      <c r="L45" s="7"/>
      <c r="M45" s="7"/>
      <c r="N45" s="7"/>
      <c r="O45" s="7"/>
      <c r="P45" s="7"/>
      <c r="Q45" s="7"/>
      <c r="R45" s="7"/>
    </row>
    <row r="46" spans="1:8" ht="27" customHeight="1">
      <c r="A46" s="9"/>
      <c r="B46" s="9"/>
      <c r="C46" s="4" t="s">
        <v>103</v>
      </c>
      <c r="D46" s="155" t="s">
        <v>109</v>
      </c>
      <c r="E46" s="155"/>
      <c r="F46" s="155"/>
      <c r="G46" s="155"/>
      <c r="H46" s="155"/>
    </row>
    <row r="47" ht="14.25" customHeight="1">
      <c r="C47" s="4"/>
    </row>
    <row r="91" ht="12.75">
      <c r="L91" s="1" t="s">
        <v>76</v>
      </c>
    </row>
    <row r="92" ht="12.75">
      <c r="L92" s="1" t="s">
        <v>77</v>
      </c>
    </row>
    <row r="93" ht="12.75">
      <c r="L93" s="1" t="s">
        <v>78</v>
      </c>
    </row>
    <row r="94" ht="12.75">
      <c r="L94" s="1" t="s">
        <v>79</v>
      </c>
    </row>
    <row r="95" ht="12.75">
      <c r="L95" s="1" t="s">
        <v>80</v>
      </c>
    </row>
    <row r="96" ht="12.75">
      <c r="L96" s="1" t="s">
        <v>81</v>
      </c>
    </row>
    <row r="97" ht="12.75">
      <c r="L97" s="1" t="s">
        <v>82</v>
      </c>
    </row>
    <row r="98" ht="12.75">
      <c r="L98" s="1" t="s">
        <v>83</v>
      </c>
    </row>
    <row r="99" ht="12.75">
      <c r="L99" s="1" t="s">
        <v>84</v>
      </c>
    </row>
    <row r="100" ht="12.75">
      <c r="L100" s="1" t="s">
        <v>85</v>
      </c>
    </row>
    <row r="101" ht="12.75">
      <c r="L101" s="1" t="s">
        <v>86</v>
      </c>
    </row>
    <row r="102" ht="12.75">
      <c r="L102" s="1" t="s">
        <v>87</v>
      </c>
    </row>
    <row r="103" ht="12.75">
      <c r="L103" s="1" t="s">
        <v>88</v>
      </c>
    </row>
    <row r="104" ht="12.75">
      <c r="L104" s="1" t="s">
        <v>89</v>
      </c>
    </row>
    <row r="105" ht="12.75">
      <c r="L105" s="1" t="s">
        <v>90</v>
      </c>
    </row>
    <row r="106" ht="12.75">
      <c r="L106" s="1" t="s">
        <v>91</v>
      </c>
    </row>
    <row r="107" ht="12.75">
      <c r="L107" s="1" t="s">
        <v>92</v>
      </c>
    </row>
    <row r="108" ht="12.75">
      <c r="L108" s="1" t="s">
        <v>93</v>
      </c>
    </row>
    <row r="109" ht="12.75">
      <c r="L109" s="1" t="s">
        <v>94</v>
      </c>
    </row>
    <row r="110" ht="12.75">
      <c r="L110" s="1" t="s">
        <v>95</v>
      </c>
    </row>
  </sheetData>
  <sheetProtection/>
  <mergeCells count="42">
    <mergeCell ref="D40:H40"/>
    <mergeCell ref="B2:H2"/>
    <mergeCell ref="B28:B32"/>
    <mergeCell ref="G10:H10"/>
    <mergeCell ref="B12:H12"/>
    <mergeCell ref="C23:C25"/>
    <mergeCell ref="C26:D26"/>
    <mergeCell ref="C17:D17"/>
    <mergeCell ref="C13:D13"/>
    <mergeCell ref="C16:D16"/>
    <mergeCell ref="D39:H39"/>
    <mergeCell ref="E8:H8"/>
    <mergeCell ref="E35:E36"/>
    <mergeCell ref="C28:C29"/>
    <mergeCell ref="C35:D36"/>
    <mergeCell ref="C30:C31"/>
    <mergeCell ref="C18:D18"/>
    <mergeCell ref="D38:I38"/>
    <mergeCell ref="B33:D33"/>
    <mergeCell ref="C21:D21"/>
    <mergeCell ref="B4:C4"/>
    <mergeCell ref="D4:H4"/>
    <mergeCell ref="B11:D11"/>
    <mergeCell ref="C15:D15"/>
    <mergeCell ref="B5:C7"/>
    <mergeCell ref="E7:H7"/>
    <mergeCell ref="B8:D8"/>
    <mergeCell ref="C22:D22"/>
    <mergeCell ref="E27:H27"/>
    <mergeCell ref="C32:D32"/>
    <mergeCell ref="B35:B36"/>
    <mergeCell ref="B13:B27"/>
    <mergeCell ref="C27:D27"/>
    <mergeCell ref="C14:D14"/>
    <mergeCell ref="C19:D19"/>
    <mergeCell ref="C20:D20"/>
    <mergeCell ref="D46:H46"/>
    <mergeCell ref="D41:I41"/>
    <mergeCell ref="D42:I42"/>
    <mergeCell ref="D43:I43"/>
    <mergeCell ref="D44:I44"/>
    <mergeCell ref="D45:I45"/>
  </mergeCells>
  <printOptions horizontalCentered="1"/>
  <pageMargins left="0.5905511811023623" right="0.3937007874015748" top="0.3937007874015748" bottom="0.5905511811023623" header="0" footer="0.5905511811023623"/>
  <pageSetup firstPageNumber="17" useFirstPageNumber="1" fitToHeight="1" fitToWidth="1" horizontalDpi="600" verticalDpi="600" orientation="portrait" paperSize="9" scale="89" r:id="rId3"/>
  <headerFooter alignWithMargins="0">
    <oddFooter>&amp;C&amp;P</oddFooter>
  </headerFooter>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N55"/>
  <sheetViews>
    <sheetView view="pageBreakPreview" zoomScale="75" zoomScaleNormal="75" zoomScaleSheetLayoutView="75" zoomScalePageLayoutView="0" workbookViewId="0" topLeftCell="A37">
      <selection activeCell="F51" sqref="F51"/>
    </sheetView>
  </sheetViews>
  <sheetFormatPr defaultColWidth="9.00390625" defaultRowHeight="12.75"/>
  <cols>
    <col min="1" max="1" width="3.25390625" style="8" customWidth="1"/>
    <col min="2" max="2" width="38.00390625" style="8" customWidth="1"/>
    <col min="3" max="8" width="17.25390625" style="8" customWidth="1"/>
    <col min="9" max="9" width="2.625" style="8" customWidth="1"/>
    <col min="10" max="16384" width="9.125" style="8" customWidth="1"/>
  </cols>
  <sheetData>
    <row r="1" ht="12.75">
      <c r="A1" s="8" t="s">
        <v>187</v>
      </c>
    </row>
    <row r="3" spans="3:9" ht="14.25">
      <c r="C3" s="140" t="s">
        <v>148</v>
      </c>
      <c r="I3" s="87"/>
    </row>
    <row r="4" spans="8:9" ht="12.75">
      <c r="H4" s="87"/>
      <c r="I4" s="87"/>
    </row>
    <row r="5" spans="2:9" ht="12.75">
      <c r="B5" s="139"/>
      <c r="E5" s="94" t="s">
        <v>153</v>
      </c>
      <c r="I5" s="94"/>
    </row>
    <row r="6" spans="2:9" ht="16.5" customHeight="1">
      <c r="B6" s="139"/>
      <c r="E6" s="94" t="s">
        <v>150</v>
      </c>
      <c r="I6" s="94"/>
    </row>
    <row r="7" spans="2:9" ht="16.5" customHeight="1">
      <c r="B7" s="139"/>
      <c r="E7" s="94" t="s">
        <v>199</v>
      </c>
      <c r="I7" s="94"/>
    </row>
    <row r="8" spans="1:9" ht="14.25" customHeight="1">
      <c r="A8" s="92"/>
      <c r="B8" s="93"/>
      <c r="C8" s="93"/>
      <c r="D8" s="93"/>
      <c r="E8" s="93"/>
      <c r="F8" s="93"/>
      <c r="G8" s="9"/>
      <c r="H8" s="93"/>
      <c r="I8" s="87"/>
    </row>
    <row r="9" spans="1:9" ht="18.75" customHeight="1">
      <c r="A9" s="212" t="s">
        <v>27</v>
      </c>
      <c r="B9" s="209" t="s">
        <v>151</v>
      </c>
      <c r="C9" s="210"/>
      <c r="D9" s="210"/>
      <c r="E9" s="210"/>
      <c r="F9" s="210"/>
      <c r="G9" s="210"/>
      <c r="H9" s="211"/>
      <c r="I9" s="121"/>
    </row>
    <row r="10" spans="1:9" ht="39.75" customHeight="1">
      <c r="A10" s="212"/>
      <c r="B10" s="95" t="s">
        <v>152</v>
      </c>
      <c r="C10" s="99" t="s">
        <v>193</v>
      </c>
      <c r="D10" s="99" t="s">
        <v>194</v>
      </c>
      <c r="E10" s="99" t="s">
        <v>130</v>
      </c>
      <c r="F10" s="99" t="s">
        <v>131</v>
      </c>
      <c r="G10" s="100" t="s">
        <v>149</v>
      </c>
      <c r="H10" s="96" t="s">
        <v>3</v>
      </c>
      <c r="I10" s="121"/>
    </row>
    <row r="11" spans="1:9" ht="21" customHeight="1">
      <c r="A11" s="212"/>
      <c r="B11" s="72" t="s">
        <v>12</v>
      </c>
      <c r="C11" s="51"/>
      <c r="D11" s="52"/>
      <c r="E11" s="40"/>
      <c r="F11" s="40"/>
      <c r="G11" s="43"/>
      <c r="H11" s="64"/>
      <c r="I11" s="122"/>
    </row>
    <row r="12" spans="1:9" ht="21" customHeight="1">
      <c r="A12" s="212"/>
      <c r="B12" s="62" t="s">
        <v>34</v>
      </c>
      <c r="C12" s="51"/>
      <c r="D12" s="52"/>
      <c r="E12" s="40"/>
      <c r="F12" s="40"/>
      <c r="G12" s="43"/>
      <c r="H12" s="43"/>
      <c r="I12" s="123"/>
    </row>
    <row r="13" spans="1:9" ht="21" customHeight="1">
      <c r="A13" s="212"/>
      <c r="B13" s="62" t="s">
        <v>35</v>
      </c>
      <c r="C13" s="51"/>
      <c r="D13" s="53"/>
      <c r="E13" s="40"/>
      <c r="F13" s="40"/>
      <c r="G13" s="43"/>
      <c r="H13" s="65"/>
      <c r="I13" s="124"/>
    </row>
    <row r="14" spans="1:9" ht="21" customHeight="1">
      <c r="A14" s="212"/>
      <c r="B14" s="62" t="s">
        <v>36</v>
      </c>
      <c r="C14" s="51"/>
      <c r="D14" s="52"/>
      <c r="E14" s="40"/>
      <c r="F14" s="40"/>
      <c r="G14" s="43"/>
      <c r="H14" s="43"/>
      <c r="I14" s="123"/>
    </row>
    <row r="15" spans="1:9" ht="21" customHeight="1">
      <c r="A15" s="212"/>
      <c r="B15" s="73" t="s">
        <v>20</v>
      </c>
      <c r="C15" s="51"/>
      <c r="D15" s="52"/>
      <c r="E15" s="40"/>
      <c r="F15" s="40"/>
      <c r="G15" s="43"/>
      <c r="H15" s="66"/>
      <c r="I15" s="125"/>
    </row>
    <row r="16" spans="1:9" ht="21" customHeight="1">
      <c r="A16" s="212"/>
      <c r="B16" s="73" t="s">
        <v>21</v>
      </c>
      <c r="C16" s="51"/>
      <c r="D16" s="52"/>
      <c r="E16" s="40"/>
      <c r="F16" s="40"/>
      <c r="G16" s="43"/>
      <c r="H16" s="66"/>
      <c r="I16" s="125"/>
    </row>
    <row r="17" spans="1:9" ht="27.75" customHeight="1">
      <c r="A17" s="212"/>
      <c r="B17" s="63" t="s">
        <v>46</v>
      </c>
      <c r="C17" s="53">
        <v>533</v>
      </c>
      <c r="D17" s="53"/>
      <c r="E17" s="40"/>
      <c r="F17" s="40"/>
      <c r="G17" s="53">
        <f>SUM(C17:F17)</f>
        <v>533</v>
      </c>
      <c r="H17" s="103" t="s">
        <v>157</v>
      </c>
      <c r="I17" s="126"/>
    </row>
    <row r="18" spans="1:9" ht="21" customHeight="1">
      <c r="A18" s="212"/>
      <c r="B18" s="62" t="s">
        <v>5</v>
      </c>
      <c r="C18" s="51"/>
      <c r="D18" s="52"/>
      <c r="E18" s="40"/>
      <c r="F18" s="40"/>
      <c r="G18" s="43"/>
      <c r="H18" s="43"/>
      <c r="I18" s="123"/>
    </row>
    <row r="19" spans="1:9" ht="28.5" customHeight="1">
      <c r="A19" s="212"/>
      <c r="B19" s="72" t="s">
        <v>22</v>
      </c>
      <c r="C19" s="51"/>
      <c r="D19" s="52"/>
      <c r="E19" s="40"/>
      <c r="F19" s="40"/>
      <c r="G19" s="43"/>
      <c r="H19" s="64"/>
      <c r="I19" s="122"/>
    </row>
    <row r="20" spans="1:9" ht="21" customHeight="1">
      <c r="A20" s="212"/>
      <c r="B20" s="74" t="s">
        <v>65</v>
      </c>
      <c r="C20" s="54"/>
      <c r="D20" s="52"/>
      <c r="E20" s="40"/>
      <c r="F20" s="40"/>
      <c r="G20" s="43"/>
      <c r="H20" s="54"/>
      <c r="I20" s="127"/>
    </row>
    <row r="21" spans="1:9" ht="21" customHeight="1">
      <c r="A21" s="212"/>
      <c r="B21" s="74" t="s">
        <v>65</v>
      </c>
      <c r="C21" s="54"/>
      <c r="D21" s="52"/>
      <c r="E21" s="40"/>
      <c r="F21" s="40"/>
      <c r="G21" s="43"/>
      <c r="H21" s="54"/>
      <c r="I21" s="127"/>
    </row>
    <row r="22" spans="1:9" ht="21" customHeight="1">
      <c r="A22" s="212"/>
      <c r="B22" s="74" t="s">
        <v>65</v>
      </c>
      <c r="C22" s="54"/>
      <c r="D22" s="52"/>
      <c r="E22" s="40"/>
      <c r="F22" s="40"/>
      <c r="G22" s="43"/>
      <c r="H22" s="54"/>
      <c r="I22" s="127"/>
    </row>
    <row r="23" spans="1:9" ht="21" customHeight="1">
      <c r="A23" s="212"/>
      <c r="B23" s="62" t="s">
        <v>37</v>
      </c>
      <c r="C23" s="17"/>
      <c r="D23" s="17"/>
      <c r="E23" s="40"/>
      <c r="F23" s="40"/>
      <c r="G23" s="43"/>
      <c r="H23" s="43"/>
      <c r="I23" s="123"/>
    </row>
    <row r="24" spans="1:9" ht="27" customHeight="1">
      <c r="A24" s="212"/>
      <c r="B24" s="62" t="s">
        <v>16</v>
      </c>
      <c r="C24" s="51"/>
      <c r="D24" s="53"/>
      <c r="E24" s="40"/>
      <c r="F24" s="40"/>
      <c r="G24" s="43"/>
      <c r="H24" s="43"/>
      <c r="I24" s="123"/>
    </row>
    <row r="25" spans="1:9" ht="27" customHeight="1">
      <c r="A25" s="212" t="s">
        <v>4</v>
      </c>
      <c r="B25" s="62" t="s">
        <v>132</v>
      </c>
      <c r="C25" s="143">
        <v>2498.3</v>
      </c>
      <c r="D25" s="143">
        <v>4</v>
      </c>
      <c r="E25" s="40"/>
      <c r="F25" s="40"/>
      <c r="G25" s="143">
        <f>SUM(C25:F25)</f>
        <v>2502.3</v>
      </c>
      <c r="H25" s="102" t="s">
        <v>156</v>
      </c>
      <c r="I25" s="123"/>
    </row>
    <row r="26" spans="1:9" ht="27" customHeight="1">
      <c r="A26" s="212"/>
      <c r="B26" s="62" t="s">
        <v>133</v>
      </c>
      <c r="C26" s="51"/>
      <c r="D26" s="52"/>
      <c r="E26" s="40"/>
      <c r="F26" s="40"/>
      <c r="G26" s="43"/>
      <c r="H26" s="43"/>
      <c r="I26" s="123"/>
    </row>
    <row r="27" spans="1:9" ht="27" customHeight="1">
      <c r="A27" s="212"/>
      <c r="B27" s="62" t="s">
        <v>134</v>
      </c>
      <c r="C27" s="51"/>
      <c r="D27" s="52"/>
      <c r="E27" s="40"/>
      <c r="F27" s="40"/>
      <c r="G27" s="43"/>
      <c r="H27" s="43"/>
      <c r="I27" s="123"/>
    </row>
    <row r="28" spans="1:9" ht="21" customHeight="1">
      <c r="A28" s="212"/>
      <c r="B28" s="62" t="s">
        <v>135</v>
      </c>
      <c r="C28" s="51"/>
      <c r="D28" s="52"/>
      <c r="E28" s="40"/>
      <c r="F28" s="40"/>
      <c r="G28" s="43"/>
      <c r="H28" s="43"/>
      <c r="I28" s="123"/>
    </row>
    <row r="29" spans="1:9" ht="21" customHeight="1">
      <c r="A29" s="212"/>
      <c r="B29" s="62" t="s">
        <v>37</v>
      </c>
      <c r="C29" s="17"/>
      <c r="D29" s="17"/>
      <c r="E29" s="44"/>
      <c r="F29" s="44"/>
      <c r="G29" s="43"/>
      <c r="H29" s="43"/>
      <c r="I29" s="123"/>
    </row>
    <row r="30" spans="1:9" ht="12.75" customHeight="1">
      <c r="A30" s="69"/>
      <c r="B30" s="70"/>
      <c r="C30" s="70"/>
      <c r="D30" s="70"/>
      <c r="E30" s="70"/>
      <c r="F30" s="70"/>
      <c r="G30" s="9"/>
      <c r="H30" s="70"/>
      <c r="I30" s="101"/>
    </row>
    <row r="31" spans="1:9" ht="19.5" customHeight="1">
      <c r="A31" s="218" t="s">
        <v>33</v>
      </c>
      <c r="B31" s="71" t="s">
        <v>127</v>
      </c>
      <c r="C31" s="67"/>
      <c r="D31" s="51"/>
      <c r="E31" s="51"/>
      <c r="F31" s="51"/>
      <c r="G31" s="67"/>
      <c r="H31" s="51" t="s">
        <v>11</v>
      </c>
      <c r="I31" s="88"/>
    </row>
    <row r="32" spans="1:9" ht="19.5" customHeight="1">
      <c r="A32" s="219"/>
      <c r="B32" s="71" t="s">
        <v>128</v>
      </c>
      <c r="C32" s="67"/>
      <c r="D32" s="55"/>
      <c r="E32" s="56"/>
      <c r="F32" s="51"/>
      <c r="G32" s="67"/>
      <c r="H32" s="51" t="s">
        <v>11</v>
      </c>
      <c r="I32" s="88"/>
    </row>
    <row r="33" spans="1:9" ht="19.5" customHeight="1">
      <c r="A33" s="220"/>
      <c r="B33" s="71" t="s">
        <v>129</v>
      </c>
      <c r="C33" s="67"/>
      <c r="D33" s="67"/>
      <c r="E33" s="67"/>
      <c r="F33" s="67"/>
      <c r="G33" s="67"/>
      <c r="H33" s="51" t="s">
        <v>11</v>
      </c>
      <c r="I33" s="88"/>
    </row>
    <row r="34" spans="2:14" s="2" customFormat="1" ht="13.5" customHeight="1">
      <c r="B34" s="68"/>
      <c r="C34" s="221"/>
      <c r="D34" s="221"/>
      <c r="E34" s="221"/>
      <c r="F34" s="221"/>
      <c r="G34" s="221"/>
      <c r="H34" s="98"/>
      <c r="I34" s="98"/>
      <c r="J34" s="5"/>
      <c r="K34" s="5"/>
      <c r="L34" s="5"/>
      <c r="M34" s="5"/>
      <c r="N34" s="5"/>
    </row>
    <row r="35" spans="1:14" s="2" customFormat="1" ht="15.75" customHeight="1">
      <c r="A35" s="212" t="s">
        <v>27</v>
      </c>
      <c r="B35" s="213" t="s">
        <v>152</v>
      </c>
      <c r="C35" s="222" t="s">
        <v>158</v>
      </c>
      <c r="D35" s="223"/>
      <c r="E35" s="224"/>
      <c r="F35" s="225" t="s">
        <v>161</v>
      </c>
      <c r="G35" s="225"/>
      <c r="H35" s="225"/>
      <c r="I35" s="16"/>
      <c r="J35" s="5"/>
      <c r="K35" s="5"/>
      <c r="L35" s="5"/>
      <c r="M35" s="5"/>
      <c r="N35" s="5"/>
    </row>
    <row r="36" spans="1:14" s="2" customFormat="1" ht="38.25" customHeight="1">
      <c r="A36" s="212"/>
      <c r="B36" s="214"/>
      <c r="C36" s="104" t="s">
        <v>159</v>
      </c>
      <c r="D36" s="104" t="s">
        <v>160</v>
      </c>
      <c r="E36" s="104" t="s">
        <v>164</v>
      </c>
      <c r="F36" s="104" t="s">
        <v>162</v>
      </c>
      <c r="G36" s="104" t="s">
        <v>163</v>
      </c>
      <c r="H36" s="104" t="s">
        <v>191</v>
      </c>
      <c r="I36" s="16"/>
      <c r="J36" s="5"/>
      <c r="K36" s="5"/>
      <c r="L36" s="5"/>
      <c r="M36" s="5"/>
      <c r="N36" s="5"/>
    </row>
    <row r="37" spans="1:14" s="2" customFormat="1" ht="19.5" customHeight="1">
      <c r="A37" s="212"/>
      <c r="B37" s="72" t="s">
        <v>12</v>
      </c>
      <c r="C37" s="118"/>
      <c r="D37" s="118"/>
      <c r="E37" s="118"/>
      <c r="F37" s="118"/>
      <c r="G37" s="118"/>
      <c r="H37" s="132"/>
      <c r="I37" s="16"/>
      <c r="J37" s="6"/>
      <c r="K37" s="6"/>
      <c r="L37" s="6"/>
      <c r="M37" s="6"/>
      <c r="N37" s="6"/>
    </row>
    <row r="38" spans="1:14" s="2" customFormat="1" ht="19.5" customHeight="1">
      <c r="A38" s="212"/>
      <c r="B38" s="62" t="s">
        <v>34</v>
      </c>
      <c r="C38" s="118"/>
      <c r="D38" s="118"/>
      <c r="E38" s="118"/>
      <c r="F38" s="118"/>
      <c r="G38" s="118"/>
      <c r="H38" s="132"/>
      <c r="I38" s="97"/>
      <c r="J38" s="7"/>
      <c r="K38" s="7"/>
      <c r="L38" s="7"/>
      <c r="M38" s="7"/>
      <c r="N38" s="7"/>
    </row>
    <row r="39" spans="1:14" s="2" customFormat="1" ht="19.5" customHeight="1">
      <c r="A39" s="212"/>
      <c r="B39" s="62" t="s">
        <v>35</v>
      </c>
      <c r="C39" s="118"/>
      <c r="D39" s="118"/>
      <c r="E39" s="118"/>
      <c r="F39" s="118"/>
      <c r="G39" s="118"/>
      <c r="H39" s="132"/>
      <c r="I39" s="97"/>
      <c r="J39" s="7"/>
      <c r="K39" s="7"/>
      <c r="L39" s="7"/>
      <c r="M39" s="7"/>
      <c r="N39" s="7"/>
    </row>
    <row r="40" spans="1:14" s="2" customFormat="1" ht="19.5" customHeight="1">
      <c r="A40" s="212"/>
      <c r="B40" s="62" t="s">
        <v>36</v>
      </c>
      <c r="C40" s="118"/>
      <c r="D40" s="118"/>
      <c r="E40" s="118"/>
      <c r="F40" s="118"/>
      <c r="G40" s="118"/>
      <c r="H40" s="132"/>
      <c r="I40" s="97"/>
      <c r="J40" s="7"/>
      <c r="K40" s="7"/>
      <c r="L40" s="7"/>
      <c r="M40" s="7"/>
      <c r="N40" s="7"/>
    </row>
    <row r="41" spans="1:8" ht="19.5" customHeight="1">
      <c r="A41" s="212"/>
      <c r="B41" s="73" t="s">
        <v>20</v>
      </c>
      <c r="C41" s="118"/>
      <c r="D41" s="118"/>
      <c r="E41" s="118"/>
      <c r="F41" s="118"/>
      <c r="G41" s="118"/>
      <c r="H41" s="132"/>
    </row>
    <row r="42" spans="1:8" ht="19.5" customHeight="1">
      <c r="A42" s="212"/>
      <c r="B42" s="73" t="s">
        <v>21</v>
      </c>
      <c r="C42" s="118"/>
      <c r="D42" s="118"/>
      <c r="E42" s="118"/>
      <c r="F42" s="118"/>
      <c r="G42" s="118"/>
      <c r="H42" s="132"/>
    </row>
    <row r="43" spans="1:8" ht="19.5" customHeight="1">
      <c r="A43" s="212"/>
      <c r="B43" s="63" t="s">
        <v>46</v>
      </c>
      <c r="C43" s="119">
        <v>46.05</v>
      </c>
      <c r="D43" s="120" t="s">
        <v>154</v>
      </c>
      <c r="E43" s="137">
        <f>G17*C43*0.0258</f>
        <v>633.2519699999999</v>
      </c>
      <c r="F43" s="119">
        <v>0.0136</v>
      </c>
      <c r="G43" s="120" t="s">
        <v>155</v>
      </c>
      <c r="H43" s="133">
        <f>G17*C43*F43*44/12</f>
        <v>1223.9598799999999</v>
      </c>
    </row>
    <row r="44" spans="1:8" ht="19.5" customHeight="1">
      <c r="A44" s="212"/>
      <c r="B44" s="62" t="s">
        <v>5</v>
      </c>
      <c r="C44" s="118"/>
      <c r="D44" s="118"/>
      <c r="E44" s="118"/>
      <c r="F44" s="118"/>
      <c r="G44" s="118"/>
      <c r="H44" s="132"/>
    </row>
    <row r="45" spans="1:8" ht="19.5" customHeight="1">
      <c r="A45" s="212"/>
      <c r="B45" s="72" t="s">
        <v>22</v>
      </c>
      <c r="C45" s="118"/>
      <c r="D45" s="118"/>
      <c r="E45" s="118"/>
      <c r="F45" s="118"/>
      <c r="G45" s="118"/>
      <c r="H45" s="132"/>
    </row>
    <row r="46" spans="1:8" ht="19.5" customHeight="1">
      <c r="A46" s="212"/>
      <c r="B46" s="74" t="s">
        <v>65</v>
      </c>
      <c r="C46" s="128"/>
      <c r="D46" s="128"/>
      <c r="E46" s="128"/>
      <c r="F46" s="128"/>
      <c r="G46" s="128"/>
      <c r="H46" s="134"/>
    </row>
    <row r="47" spans="1:8" ht="19.5" customHeight="1">
      <c r="A47" s="212"/>
      <c r="B47" s="74" t="s">
        <v>65</v>
      </c>
      <c r="C47" s="128"/>
      <c r="D47" s="128"/>
      <c r="E47" s="128"/>
      <c r="F47" s="128"/>
      <c r="G47" s="128"/>
      <c r="H47" s="134"/>
    </row>
    <row r="48" spans="1:8" ht="19.5" customHeight="1">
      <c r="A48" s="212"/>
      <c r="B48" s="74" t="s">
        <v>65</v>
      </c>
      <c r="C48" s="128"/>
      <c r="D48" s="128"/>
      <c r="E48" s="128"/>
      <c r="F48" s="128"/>
      <c r="G48" s="128"/>
      <c r="H48" s="134"/>
    </row>
    <row r="49" spans="1:8" ht="19.5" customHeight="1">
      <c r="A49" s="212"/>
      <c r="B49" s="62" t="s">
        <v>37</v>
      </c>
      <c r="C49" s="118" t="s">
        <v>190</v>
      </c>
      <c r="D49" s="118" t="s">
        <v>190</v>
      </c>
      <c r="E49" s="118" t="s">
        <v>190</v>
      </c>
      <c r="F49" s="118" t="s">
        <v>190</v>
      </c>
      <c r="G49" s="118" t="s">
        <v>190</v>
      </c>
      <c r="H49" s="118" t="s">
        <v>190</v>
      </c>
    </row>
    <row r="50" spans="1:8" ht="19.5" customHeight="1">
      <c r="A50" s="212"/>
      <c r="B50" s="62" t="s">
        <v>16</v>
      </c>
      <c r="C50" s="215"/>
      <c r="D50" s="216"/>
      <c r="E50" s="216"/>
      <c r="F50" s="216"/>
      <c r="G50" s="216"/>
      <c r="H50" s="217"/>
    </row>
    <row r="51" spans="1:8" ht="33.75" customHeight="1">
      <c r="A51" s="212" t="s">
        <v>4</v>
      </c>
      <c r="B51" s="62" t="s">
        <v>209</v>
      </c>
      <c r="C51" s="119">
        <v>9.97</v>
      </c>
      <c r="D51" s="130" t="s">
        <v>167</v>
      </c>
      <c r="E51" s="138">
        <f>G25*C51*0.0258</f>
        <v>643.6566198000002</v>
      </c>
      <c r="F51" s="129">
        <v>0.491</v>
      </c>
      <c r="G51" s="129" t="s">
        <v>188</v>
      </c>
      <c r="H51" s="135">
        <f>G25*F51</f>
        <v>1228.6293</v>
      </c>
    </row>
    <row r="52" spans="1:8" ht="33.75" customHeight="1">
      <c r="A52" s="212"/>
      <c r="B52" s="62" t="s">
        <v>210</v>
      </c>
      <c r="C52" s="131"/>
      <c r="D52" s="131"/>
      <c r="E52" s="128"/>
      <c r="F52" s="128"/>
      <c r="G52" s="128"/>
      <c r="H52" s="134"/>
    </row>
    <row r="53" spans="1:8" ht="19.5" customHeight="1">
      <c r="A53" s="212"/>
      <c r="B53" s="62" t="s">
        <v>134</v>
      </c>
      <c r="C53" s="128"/>
      <c r="D53" s="128"/>
      <c r="E53" s="128"/>
      <c r="F53" s="128"/>
      <c r="G53" s="128"/>
      <c r="H53" s="134"/>
    </row>
    <row r="54" spans="1:8" ht="19.5" customHeight="1">
      <c r="A54" s="212"/>
      <c r="B54" s="62" t="s">
        <v>135</v>
      </c>
      <c r="C54" s="128"/>
      <c r="D54" s="128"/>
      <c r="E54" s="128"/>
      <c r="F54" s="128"/>
      <c r="G54" s="128"/>
      <c r="H54" s="134"/>
    </row>
    <row r="55" spans="1:8" ht="19.5" customHeight="1">
      <c r="A55" s="212"/>
      <c r="B55" s="62" t="s">
        <v>37</v>
      </c>
      <c r="C55" s="118" t="s">
        <v>190</v>
      </c>
      <c r="D55" s="118" t="s">
        <v>190</v>
      </c>
      <c r="E55" s="136">
        <f>SUM(E37:E48,E51:E54)</f>
        <v>1276.9085898</v>
      </c>
      <c r="F55" s="118" t="s">
        <v>190</v>
      </c>
      <c r="G55" s="118" t="s">
        <v>190</v>
      </c>
      <c r="H55" s="136">
        <f>SUM(H37:H48,H51:H54)</f>
        <v>2452.58918</v>
      </c>
    </row>
  </sheetData>
  <sheetProtection/>
  <mergeCells count="11">
    <mergeCell ref="F35:H35"/>
    <mergeCell ref="B9:H9"/>
    <mergeCell ref="A51:A55"/>
    <mergeCell ref="B35:B36"/>
    <mergeCell ref="C50:H50"/>
    <mergeCell ref="A9:A24"/>
    <mergeCell ref="A25:A29"/>
    <mergeCell ref="A31:A33"/>
    <mergeCell ref="A35:A50"/>
    <mergeCell ref="C34:G34"/>
    <mergeCell ref="C35:E35"/>
  </mergeCells>
  <printOptions horizontalCentered="1"/>
  <pageMargins left="0.7874015748031497" right="0.7874015748031497" top="0.7874015748031497" bottom="0.7874015748031497" header="0" footer="0.7874015748031497"/>
  <pageSetup firstPageNumber="18" useFirstPageNumber="1" fitToHeight="1" fitToWidth="1" horizontalDpi="600" verticalDpi="600" orientation="portrait" paperSize="9" scale="62" r:id="rId2"/>
  <headerFooter alignWithMargins="0">
    <oddFooter>&amp;C&amp;P</oddFooter>
  </headerFooter>
  <drawing r:id="rId1"/>
</worksheet>
</file>

<file path=xl/worksheets/sheet6.xml><?xml version="1.0" encoding="utf-8"?>
<worksheet xmlns="http://schemas.openxmlformats.org/spreadsheetml/2006/main" xmlns:r="http://schemas.openxmlformats.org/officeDocument/2006/relationships">
  <dimension ref="A1:J63"/>
  <sheetViews>
    <sheetView view="pageBreakPreview" zoomScaleSheetLayoutView="100" zoomScalePageLayoutView="0" workbookViewId="0" topLeftCell="A28">
      <selection activeCell="G37" sqref="G37"/>
    </sheetView>
  </sheetViews>
  <sheetFormatPr defaultColWidth="9.00390625" defaultRowHeight="12.75"/>
  <cols>
    <col min="1" max="1" width="2.00390625" style="8" customWidth="1"/>
    <col min="2" max="2" width="3.25390625" style="8" customWidth="1"/>
    <col min="3" max="3" width="15.625" style="8" customWidth="1"/>
    <col min="4" max="4" width="10.00390625" style="8" customWidth="1"/>
    <col min="5" max="5" width="14.875" style="8" customWidth="1"/>
    <col min="6" max="6" width="17.375" style="8" customWidth="1"/>
    <col min="7" max="7" width="11.00390625" style="8" customWidth="1"/>
    <col min="8" max="8" width="12.00390625" style="8" customWidth="1"/>
    <col min="9" max="9" width="1.12109375" style="8" customWidth="1"/>
    <col min="10" max="10" width="1.25" style="8" customWidth="1"/>
    <col min="11" max="16384" width="9.125" style="8" customWidth="1"/>
  </cols>
  <sheetData>
    <row r="1" spans="1:8" ht="24" customHeight="1">
      <c r="A1"/>
      <c r="B1" s="117" t="s">
        <v>189</v>
      </c>
      <c r="C1"/>
      <c r="D1"/>
      <c r="E1"/>
      <c r="F1"/>
      <c r="G1"/>
      <c r="H1"/>
    </row>
    <row r="2" spans="1:9" ht="17.25" customHeight="1">
      <c r="A2"/>
      <c r="B2" s="115" t="s">
        <v>136</v>
      </c>
      <c r="C2" s="75"/>
      <c r="D2" s="76"/>
      <c r="E2" s="76"/>
      <c r="F2" s="76"/>
      <c r="G2" s="76"/>
      <c r="H2" s="77"/>
      <c r="I2" s="9"/>
    </row>
    <row r="3" spans="1:9" ht="31.5" customHeight="1">
      <c r="A3"/>
      <c r="B3" s="78" t="s">
        <v>138</v>
      </c>
      <c r="C3" s="244" t="s">
        <v>141</v>
      </c>
      <c r="D3" s="244"/>
      <c r="E3" s="244"/>
      <c r="F3" s="244"/>
      <c r="G3" s="244"/>
      <c r="H3" s="245"/>
      <c r="I3" s="9"/>
    </row>
    <row r="4" spans="1:9" ht="31.5" customHeight="1">
      <c r="A4"/>
      <c r="B4" s="78" t="s">
        <v>139</v>
      </c>
      <c r="C4" s="244" t="s">
        <v>140</v>
      </c>
      <c r="D4" s="244"/>
      <c r="E4" s="244"/>
      <c r="F4" s="244"/>
      <c r="G4" s="244"/>
      <c r="H4" s="245"/>
      <c r="I4" s="9"/>
    </row>
    <row r="5" spans="1:9" ht="56.25" customHeight="1">
      <c r="A5"/>
      <c r="B5" s="79" t="s">
        <v>142</v>
      </c>
      <c r="C5" s="246" t="s">
        <v>143</v>
      </c>
      <c r="D5" s="246"/>
      <c r="E5" s="246"/>
      <c r="F5" s="246"/>
      <c r="G5" s="246"/>
      <c r="H5" s="247"/>
      <c r="I5" s="9"/>
    </row>
    <row r="6" spans="1:9" ht="14.25" customHeight="1">
      <c r="A6"/>
      <c r="B6"/>
      <c r="D6"/>
      <c r="E6"/>
      <c r="F6"/>
      <c r="G6"/>
      <c r="H6"/>
      <c r="I6" s="9"/>
    </row>
    <row r="7" spans="1:9" ht="14.25" customHeight="1">
      <c r="A7"/>
      <c r="B7" s="115" t="s">
        <v>137</v>
      </c>
      <c r="C7" s="75"/>
      <c r="D7" s="76"/>
      <c r="E7" s="76"/>
      <c r="F7" s="76"/>
      <c r="G7" s="76"/>
      <c r="H7" s="77"/>
      <c r="I7" s="9"/>
    </row>
    <row r="8" spans="1:9" ht="18" customHeight="1">
      <c r="A8"/>
      <c r="B8" s="78" t="s">
        <v>138</v>
      </c>
      <c r="C8" s="244" t="s">
        <v>184</v>
      </c>
      <c r="D8" s="244"/>
      <c r="E8" s="244"/>
      <c r="F8" s="244"/>
      <c r="G8" s="244"/>
      <c r="H8" s="245"/>
      <c r="I8" s="9"/>
    </row>
    <row r="9" spans="1:9" ht="31.5" customHeight="1">
      <c r="A9"/>
      <c r="B9" s="78" t="s">
        <v>139</v>
      </c>
      <c r="C9" s="244" t="s">
        <v>144</v>
      </c>
      <c r="D9" s="244"/>
      <c r="E9" s="244"/>
      <c r="F9" s="244"/>
      <c r="G9" s="244"/>
      <c r="H9" s="245"/>
      <c r="I9" s="9"/>
    </row>
    <row r="10" spans="1:9" ht="55.5" customHeight="1">
      <c r="A10"/>
      <c r="B10" s="79" t="s">
        <v>142</v>
      </c>
      <c r="C10" s="246" t="s">
        <v>185</v>
      </c>
      <c r="D10" s="246"/>
      <c r="E10" s="246"/>
      <c r="F10" s="246"/>
      <c r="G10" s="246"/>
      <c r="H10" s="247"/>
      <c r="I10" s="9"/>
    </row>
    <row r="11" spans="1:9" ht="27" customHeight="1">
      <c r="A11"/>
      <c r="B11" s="116" t="s">
        <v>186</v>
      </c>
      <c r="C11"/>
      <c r="D11"/>
      <c r="E11"/>
      <c r="F11"/>
      <c r="G11"/>
      <c r="H11"/>
      <c r="I11" s="9"/>
    </row>
    <row r="12" spans="1:9" ht="14.25" customHeight="1">
      <c r="A12" s="9"/>
      <c r="B12" s="180"/>
      <c r="C12" s="228" t="s">
        <v>2</v>
      </c>
      <c r="D12" s="229"/>
      <c r="E12" s="226" t="s">
        <v>145</v>
      </c>
      <c r="F12" s="232"/>
      <c r="G12" s="226" t="s">
        <v>146</v>
      </c>
      <c r="H12" s="227"/>
      <c r="I12" s="9"/>
    </row>
    <row r="13" spans="1:9" ht="15.75" customHeight="1">
      <c r="A13" s="9"/>
      <c r="B13" s="181"/>
      <c r="C13" s="230"/>
      <c r="D13" s="231"/>
      <c r="E13" s="106" t="s">
        <v>119</v>
      </c>
      <c r="F13" s="107" t="s">
        <v>3</v>
      </c>
      <c r="G13" s="106" t="s">
        <v>119</v>
      </c>
      <c r="H13" s="107" t="s">
        <v>3</v>
      </c>
      <c r="I13" s="9"/>
    </row>
    <row r="14" spans="1:9" ht="21" customHeight="1">
      <c r="A14" s="9"/>
      <c r="B14" s="233" t="s">
        <v>27</v>
      </c>
      <c r="C14" s="160" t="s">
        <v>12</v>
      </c>
      <c r="D14" s="161"/>
      <c r="E14" s="51">
        <v>34.6</v>
      </c>
      <c r="F14" s="57" t="s">
        <v>165</v>
      </c>
      <c r="G14" s="58">
        <v>0.0183</v>
      </c>
      <c r="H14" s="59" t="s">
        <v>122</v>
      </c>
      <c r="I14" s="9"/>
    </row>
    <row r="15" spans="1:9" ht="21" customHeight="1">
      <c r="A15" s="9"/>
      <c r="B15" s="234"/>
      <c r="C15" s="174" t="s">
        <v>34</v>
      </c>
      <c r="D15" s="174"/>
      <c r="E15" s="51">
        <v>36.7</v>
      </c>
      <c r="F15" s="57" t="s">
        <v>165</v>
      </c>
      <c r="G15" s="58">
        <v>0.0185</v>
      </c>
      <c r="H15" s="59" t="s">
        <v>122</v>
      </c>
      <c r="I15" s="9"/>
    </row>
    <row r="16" spans="1:9" ht="21" customHeight="1">
      <c r="A16" s="9"/>
      <c r="B16" s="234"/>
      <c r="C16" s="198" t="s">
        <v>35</v>
      </c>
      <c r="D16" s="199"/>
      <c r="E16" s="51">
        <v>37.7</v>
      </c>
      <c r="F16" s="57" t="s">
        <v>165</v>
      </c>
      <c r="G16" s="58">
        <v>0.0187</v>
      </c>
      <c r="H16" s="59" t="s">
        <v>122</v>
      </c>
      <c r="I16" s="9"/>
    </row>
    <row r="17" spans="1:9" ht="21" customHeight="1">
      <c r="A17" s="9"/>
      <c r="B17" s="234"/>
      <c r="C17" s="158" t="s">
        <v>36</v>
      </c>
      <c r="D17" s="159"/>
      <c r="E17" s="51">
        <v>39.1</v>
      </c>
      <c r="F17" s="57" t="s">
        <v>165</v>
      </c>
      <c r="G17" s="58">
        <v>0.0189</v>
      </c>
      <c r="H17" s="59" t="s">
        <v>122</v>
      </c>
      <c r="I17" s="9"/>
    </row>
    <row r="18" spans="1:9" ht="21" customHeight="1">
      <c r="A18" s="9"/>
      <c r="B18" s="234"/>
      <c r="C18" s="190" t="s">
        <v>20</v>
      </c>
      <c r="D18" s="191"/>
      <c r="E18" s="51">
        <v>50.8</v>
      </c>
      <c r="F18" s="57" t="s">
        <v>120</v>
      </c>
      <c r="G18" s="58">
        <v>0.0161</v>
      </c>
      <c r="H18" s="59" t="s">
        <v>122</v>
      </c>
      <c r="I18" s="9"/>
    </row>
    <row r="19" spans="1:9" ht="21" customHeight="1">
      <c r="A19" s="9"/>
      <c r="B19" s="234"/>
      <c r="C19" s="190" t="s">
        <v>21</v>
      </c>
      <c r="D19" s="191"/>
      <c r="E19" s="51">
        <v>54.6</v>
      </c>
      <c r="F19" s="57" t="s">
        <v>120</v>
      </c>
      <c r="G19" s="58">
        <v>0.0135</v>
      </c>
      <c r="H19" s="59" t="s">
        <v>122</v>
      </c>
      <c r="I19" s="9"/>
    </row>
    <row r="20" spans="1:9" ht="27.75" customHeight="1">
      <c r="A20" s="9"/>
      <c r="B20" s="234"/>
      <c r="C20" s="192" t="s">
        <v>46</v>
      </c>
      <c r="D20" s="193"/>
      <c r="E20" s="51">
        <v>46.04655</v>
      </c>
      <c r="F20" s="57" t="s">
        <v>121</v>
      </c>
      <c r="G20" s="58">
        <v>0.0136</v>
      </c>
      <c r="H20" s="59" t="s">
        <v>122</v>
      </c>
      <c r="I20" s="9"/>
    </row>
    <row r="21" spans="1:9" ht="21" customHeight="1">
      <c r="A21" s="9"/>
      <c r="B21" s="234"/>
      <c r="C21" s="158" t="s">
        <v>5</v>
      </c>
      <c r="D21" s="159"/>
      <c r="E21" s="51">
        <v>1.02</v>
      </c>
      <c r="F21" s="57" t="s">
        <v>166</v>
      </c>
      <c r="G21" s="48">
        <v>0.06</v>
      </c>
      <c r="H21" s="59" t="s">
        <v>123</v>
      </c>
      <c r="I21" s="9"/>
    </row>
    <row r="22" spans="1:9" ht="21" customHeight="1">
      <c r="A22" s="9"/>
      <c r="B22" s="235"/>
      <c r="C22" s="160" t="s">
        <v>22</v>
      </c>
      <c r="D22" s="161"/>
      <c r="E22" s="51">
        <v>1.36</v>
      </c>
      <c r="F22" s="57" t="s">
        <v>166</v>
      </c>
      <c r="G22" s="48">
        <v>0.057</v>
      </c>
      <c r="H22" s="59" t="s">
        <v>123</v>
      </c>
      <c r="I22" s="9"/>
    </row>
    <row r="23" spans="1:9" ht="4.5" customHeight="1" hidden="1">
      <c r="A23" s="9"/>
      <c r="B23" s="89"/>
      <c r="C23" s="236"/>
      <c r="D23" s="80"/>
      <c r="E23" s="80"/>
      <c r="F23" s="81"/>
      <c r="G23" s="82"/>
      <c r="H23" s="82"/>
      <c r="I23" s="9"/>
    </row>
    <row r="24" spans="1:9" ht="4.5" customHeight="1" hidden="1">
      <c r="A24" s="9"/>
      <c r="B24" s="90"/>
      <c r="C24" s="237"/>
      <c r="D24" s="83"/>
      <c r="E24" s="83"/>
      <c r="F24" s="84"/>
      <c r="G24" s="85"/>
      <c r="H24" s="85"/>
      <c r="I24" s="9"/>
    </row>
    <row r="25" spans="1:9" ht="4.5" customHeight="1" hidden="1">
      <c r="A25" s="9"/>
      <c r="B25" s="90"/>
      <c r="C25" s="237"/>
      <c r="D25" s="83"/>
      <c r="E25" s="83"/>
      <c r="F25" s="84"/>
      <c r="G25" s="85"/>
      <c r="H25" s="85"/>
      <c r="I25" s="9"/>
    </row>
    <row r="26" spans="1:9" ht="4.5" customHeight="1" hidden="1">
      <c r="A26" s="9"/>
      <c r="B26" s="90"/>
      <c r="C26" s="240"/>
      <c r="D26" s="240"/>
      <c r="E26" s="86"/>
      <c r="F26" s="86"/>
      <c r="G26" s="85"/>
      <c r="H26" s="85"/>
      <c r="I26" s="9"/>
    </row>
    <row r="27" spans="1:9" ht="4.5" customHeight="1" hidden="1">
      <c r="A27" s="9"/>
      <c r="B27" s="91"/>
      <c r="C27" s="241"/>
      <c r="D27" s="241"/>
      <c r="E27" s="242"/>
      <c r="F27" s="242"/>
      <c r="G27" s="242"/>
      <c r="H27" s="242"/>
      <c r="I27" s="9"/>
    </row>
    <row r="28" spans="1:8" ht="21" customHeight="1">
      <c r="A28" s="9"/>
      <c r="B28" s="233" t="s">
        <v>4</v>
      </c>
      <c r="C28" s="182" t="s">
        <v>208</v>
      </c>
      <c r="D28" s="43" t="s">
        <v>8</v>
      </c>
      <c r="E28" s="105">
        <f>9970/1000</f>
        <v>9.97</v>
      </c>
      <c r="F28" s="60" t="s">
        <v>167</v>
      </c>
      <c r="G28" s="154" t="s">
        <v>168</v>
      </c>
      <c r="H28" s="59" t="s">
        <v>124</v>
      </c>
    </row>
    <row r="29" spans="1:9" ht="21" customHeight="1">
      <c r="A29" s="9"/>
      <c r="B29" s="235"/>
      <c r="C29" s="183"/>
      <c r="D29" s="43" t="s">
        <v>9</v>
      </c>
      <c r="E29" s="105">
        <f>9280/1000</f>
        <v>9.28</v>
      </c>
      <c r="F29" s="60" t="s">
        <v>167</v>
      </c>
      <c r="G29" s="154" t="s">
        <v>168</v>
      </c>
      <c r="H29" s="59" t="s">
        <v>124</v>
      </c>
      <c r="I29" s="9"/>
    </row>
    <row r="30" spans="1:9" ht="13.5" customHeight="1">
      <c r="A30" s="9"/>
      <c r="B30"/>
      <c r="C30" s="109"/>
      <c r="D30" s="87"/>
      <c r="E30" s="110"/>
      <c r="F30" s="111"/>
      <c r="G30" s="112"/>
      <c r="H30" s="108"/>
      <c r="I30" s="9"/>
    </row>
    <row r="31" spans="1:9" ht="15" customHeight="1">
      <c r="A31" s="9"/>
      <c r="B31"/>
      <c r="C31" s="109"/>
      <c r="D31" s="87"/>
      <c r="E31" s="110"/>
      <c r="F31" s="111"/>
      <c r="G31" s="112"/>
      <c r="H31" s="108"/>
      <c r="I31" s="9"/>
    </row>
    <row r="32" spans="1:9" ht="18" customHeight="1">
      <c r="A32" s="9"/>
      <c r="B32" s="148" t="s">
        <v>178</v>
      </c>
      <c r="D32" s="87"/>
      <c r="E32" s="88"/>
      <c r="F32" s="84"/>
      <c r="G32" s="85"/>
      <c r="H32" s="85"/>
      <c r="I32" s="9"/>
    </row>
    <row r="33" spans="1:9" ht="31.5" customHeight="1">
      <c r="A33" s="9"/>
      <c r="B33" s="146" t="s">
        <v>202</v>
      </c>
      <c r="C33" s="243" t="s">
        <v>200</v>
      </c>
      <c r="D33" s="243"/>
      <c r="E33" s="243"/>
      <c r="F33" s="243"/>
      <c r="G33" s="243"/>
      <c r="H33" s="243"/>
      <c r="I33" s="9"/>
    </row>
    <row r="34" spans="1:9" ht="31.5" customHeight="1">
      <c r="A34" s="9"/>
      <c r="B34" s="146" t="s">
        <v>201</v>
      </c>
      <c r="C34" s="243" t="s">
        <v>204</v>
      </c>
      <c r="D34" s="243"/>
      <c r="E34" s="243"/>
      <c r="F34" s="243"/>
      <c r="G34" s="243"/>
      <c r="H34" s="243"/>
      <c r="I34" s="9"/>
    </row>
    <row r="35" spans="1:9" ht="31.5" customHeight="1">
      <c r="A35" s="9"/>
      <c r="B35" s="146" t="s">
        <v>203</v>
      </c>
      <c r="C35" s="243" t="s">
        <v>205</v>
      </c>
      <c r="D35" s="243"/>
      <c r="E35" s="243"/>
      <c r="F35" s="243"/>
      <c r="G35" s="243"/>
      <c r="H35" s="243"/>
      <c r="I35" s="9"/>
    </row>
    <row r="36" spans="1:9" ht="12.75">
      <c r="A36" s="9"/>
      <c r="B36" s="146"/>
      <c r="C36" s="147"/>
      <c r="D36" s="147"/>
      <c r="E36" s="147"/>
      <c r="F36" s="147"/>
      <c r="G36" s="147"/>
      <c r="H36" s="147"/>
      <c r="I36" s="9"/>
    </row>
    <row r="37" spans="1:9" ht="12" customHeight="1">
      <c r="A37" s="9"/>
      <c r="B37"/>
      <c r="C37" s="109" t="s">
        <v>214</v>
      </c>
      <c r="D37" s="87"/>
      <c r="E37" s="110"/>
      <c r="F37" s="111"/>
      <c r="G37" s="112"/>
      <c r="H37" s="108"/>
      <c r="I37" s="9"/>
    </row>
    <row r="38" spans="1:9" ht="12" customHeight="1">
      <c r="A38" s="9"/>
      <c r="B38"/>
      <c r="C38" s="144" t="s">
        <v>212</v>
      </c>
      <c r="E38" s="110"/>
      <c r="F38" s="111"/>
      <c r="G38" s="112"/>
      <c r="H38" s="108"/>
      <c r="I38" s="9"/>
    </row>
    <row r="39" spans="1:9" ht="17.25" customHeight="1">
      <c r="A39" s="9"/>
      <c r="B39"/>
      <c r="C39" s="145" t="s">
        <v>213</v>
      </c>
      <c r="D39"/>
      <c r="E39"/>
      <c r="F39"/>
      <c r="G39"/>
      <c r="H39"/>
      <c r="I39" s="9"/>
    </row>
    <row r="40" spans="1:9" ht="17.25" customHeight="1">
      <c r="A40" s="9"/>
      <c r="B40"/>
      <c r="C40" s="114"/>
      <c r="D40"/>
      <c r="E40"/>
      <c r="F40"/>
      <c r="G40"/>
      <c r="H40"/>
      <c r="I40" s="9"/>
    </row>
    <row r="41" spans="1:9" ht="17.25" customHeight="1">
      <c r="A41" s="9"/>
      <c r="B41" s="116" t="s">
        <v>198</v>
      </c>
      <c r="C41" s="114"/>
      <c r="D41"/>
      <c r="E41"/>
      <c r="F41"/>
      <c r="G41"/>
      <c r="H41"/>
      <c r="I41" s="9"/>
    </row>
    <row r="42" spans="1:9" ht="14.25" customHeight="1">
      <c r="A42" s="9"/>
      <c r="B42" s="180"/>
      <c r="C42" s="228" t="s">
        <v>2</v>
      </c>
      <c r="D42" s="229"/>
      <c r="E42" s="226" t="s">
        <v>145</v>
      </c>
      <c r="F42" s="232"/>
      <c r="G42" s="226" t="s">
        <v>146</v>
      </c>
      <c r="H42" s="227"/>
      <c r="I42" s="9"/>
    </row>
    <row r="43" spans="1:9" ht="15.75" customHeight="1">
      <c r="A43" s="9"/>
      <c r="B43" s="181"/>
      <c r="C43" s="230"/>
      <c r="D43" s="231"/>
      <c r="E43" s="106" t="s">
        <v>119</v>
      </c>
      <c r="F43" s="107" t="s">
        <v>3</v>
      </c>
      <c r="G43" s="106" t="s">
        <v>119</v>
      </c>
      <c r="H43" s="107" t="s">
        <v>3</v>
      </c>
      <c r="I43" s="9"/>
    </row>
    <row r="44" spans="1:9" ht="18.75" customHeight="1">
      <c r="A44" s="9"/>
      <c r="B44" s="233" t="s">
        <v>169</v>
      </c>
      <c r="C44" s="238" t="s">
        <v>182</v>
      </c>
      <c r="D44" s="239"/>
      <c r="E44" s="142">
        <v>29.4</v>
      </c>
      <c r="F44" s="57" t="s">
        <v>120</v>
      </c>
      <c r="G44" s="113">
        <v>0.0294</v>
      </c>
      <c r="H44" s="59" t="s">
        <v>122</v>
      </c>
      <c r="I44" s="9"/>
    </row>
    <row r="45" spans="1:9" ht="18.75" customHeight="1">
      <c r="A45" s="9"/>
      <c r="B45" s="234"/>
      <c r="C45" s="238" t="s">
        <v>170</v>
      </c>
      <c r="D45" s="239"/>
      <c r="E45" s="142">
        <v>29.9</v>
      </c>
      <c r="F45" s="57" t="s">
        <v>120</v>
      </c>
      <c r="G45" s="113">
        <v>0.0254</v>
      </c>
      <c r="H45" s="59" t="s">
        <v>122</v>
      </c>
      <c r="I45" s="9"/>
    </row>
    <row r="46" spans="1:9" ht="18.75" customHeight="1">
      <c r="A46" s="9"/>
      <c r="B46" s="234"/>
      <c r="C46" s="238" t="s">
        <v>171</v>
      </c>
      <c r="D46" s="239"/>
      <c r="E46" s="142">
        <v>37.3</v>
      </c>
      <c r="F46" s="57" t="s">
        <v>120</v>
      </c>
      <c r="G46" s="113">
        <v>0.0209</v>
      </c>
      <c r="H46" s="59" t="s">
        <v>122</v>
      </c>
      <c r="I46" s="9"/>
    </row>
    <row r="47" spans="1:9" ht="18.75" customHeight="1">
      <c r="A47" s="9"/>
      <c r="B47" s="234"/>
      <c r="C47" s="238" t="s">
        <v>172</v>
      </c>
      <c r="D47" s="239"/>
      <c r="E47" s="142">
        <v>40.9</v>
      </c>
      <c r="F47" s="57" t="s">
        <v>120</v>
      </c>
      <c r="G47" s="113">
        <v>0.0208</v>
      </c>
      <c r="H47" s="59" t="s">
        <v>122</v>
      </c>
      <c r="I47" s="9"/>
    </row>
    <row r="48" spans="1:9" ht="18.75" customHeight="1">
      <c r="A48" s="9"/>
      <c r="B48" s="234"/>
      <c r="C48" s="238" t="s">
        <v>176</v>
      </c>
      <c r="D48" s="239"/>
      <c r="E48" s="142">
        <v>35.3</v>
      </c>
      <c r="F48" s="57" t="s">
        <v>183</v>
      </c>
      <c r="G48" s="113">
        <v>0.0184</v>
      </c>
      <c r="H48" s="59" t="s">
        <v>122</v>
      </c>
      <c r="I48" s="9"/>
    </row>
    <row r="49" spans="1:9" ht="18.75" customHeight="1">
      <c r="A49" s="9"/>
      <c r="B49" s="234"/>
      <c r="C49" s="238" t="s">
        <v>177</v>
      </c>
      <c r="D49" s="239"/>
      <c r="E49" s="142">
        <v>38.2</v>
      </c>
      <c r="F49" s="57" t="s">
        <v>183</v>
      </c>
      <c r="G49" s="113">
        <v>0.0187</v>
      </c>
      <c r="H49" s="59" t="s">
        <v>122</v>
      </c>
      <c r="I49" s="9"/>
    </row>
    <row r="50" spans="1:9" ht="18.75" customHeight="1">
      <c r="A50" s="9"/>
      <c r="B50" s="234"/>
      <c r="C50" s="238" t="s">
        <v>173</v>
      </c>
      <c r="D50" s="239"/>
      <c r="E50" s="142">
        <v>33.6</v>
      </c>
      <c r="F50" s="57" t="s">
        <v>183</v>
      </c>
      <c r="G50" s="113">
        <v>0.0182</v>
      </c>
      <c r="H50" s="59" t="s">
        <v>122</v>
      </c>
      <c r="I50" s="9"/>
    </row>
    <row r="51" spans="1:9" ht="18.75" customHeight="1">
      <c r="A51" s="9"/>
      <c r="B51" s="234"/>
      <c r="C51" s="238" t="s">
        <v>195</v>
      </c>
      <c r="D51" s="239"/>
      <c r="E51" s="142">
        <v>29</v>
      </c>
      <c r="F51" s="57" t="s">
        <v>183</v>
      </c>
      <c r="G51" s="113">
        <v>0.0245</v>
      </c>
      <c r="H51" s="59" t="s">
        <v>122</v>
      </c>
      <c r="I51" s="9"/>
    </row>
    <row r="52" spans="1:9" ht="18.75" customHeight="1">
      <c r="A52" s="9"/>
      <c r="B52" s="234"/>
      <c r="C52" s="238" t="s">
        <v>196</v>
      </c>
      <c r="D52" s="239"/>
      <c r="E52" s="142">
        <v>25.7</v>
      </c>
      <c r="F52" s="57" t="s">
        <v>183</v>
      </c>
      <c r="G52" s="113">
        <v>0.0247</v>
      </c>
      <c r="H52" s="59" t="s">
        <v>122</v>
      </c>
      <c r="I52" s="9"/>
    </row>
    <row r="53" spans="1:9" ht="18.75" customHeight="1">
      <c r="A53" s="9"/>
      <c r="B53" s="234"/>
      <c r="C53" s="238" t="s">
        <v>197</v>
      </c>
      <c r="D53" s="239"/>
      <c r="E53" s="142">
        <v>26.9</v>
      </c>
      <c r="F53" s="57" t="s">
        <v>183</v>
      </c>
      <c r="G53" s="113">
        <v>0.0254</v>
      </c>
      <c r="H53" s="59" t="s">
        <v>122</v>
      </c>
      <c r="I53" s="9"/>
    </row>
    <row r="54" spans="1:9" ht="18.75" customHeight="1">
      <c r="A54" s="9"/>
      <c r="B54" s="234"/>
      <c r="C54" s="238" t="s">
        <v>174</v>
      </c>
      <c r="D54" s="239"/>
      <c r="E54" s="142">
        <v>41.9</v>
      </c>
      <c r="F54" s="57" t="s">
        <v>183</v>
      </c>
      <c r="G54" s="113">
        <v>0.0195</v>
      </c>
      <c r="H54" s="59" t="s">
        <v>122</v>
      </c>
      <c r="I54" s="9"/>
    </row>
    <row r="55" spans="1:9" ht="18.75" customHeight="1">
      <c r="A55" s="87"/>
      <c r="B55" s="234"/>
      <c r="C55" s="238" t="s">
        <v>175</v>
      </c>
      <c r="D55" s="239"/>
      <c r="E55" s="142">
        <v>44.9</v>
      </c>
      <c r="F55" s="57" t="s">
        <v>121</v>
      </c>
      <c r="G55" s="113">
        <v>0.0142</v>
      </c>
      <c r="H55" s="59" t="s">
        <v>122</v>
      </c>
      <c r="I55" s="9"/>
    </row>
    <row r="56" spans="1:9" ht="18.75" customHeight="1">
      <c r="A56" s="9"/>
      <c r="B56" s="234"/>
      <c r="C56" s="238" t="s">
        <v>179</v>
      </c>
      <c r="D56" s="239"/>
      <c r="E56" s="59">
        <v>21.1</v>
      </c>
      <c r="F56" s="57" t="s">
        <v>121</v>
      </c>
      <c r="G56" s="113">
        <v>0.011</v>
      </c>
      <c r="H56" s="59" t="s">
        <v>122</v>
      </c>
      <c r="I56" s="9"/>
    </row>
    <row r="57" spans="1:9" ht="18.75" customHeight="1">
      <c r="A57" s="9"/>
      <c r="B57" s="234"/>
      <c r="C57" s="238" t="s">
        <v>180</v>
      </c>
      <c r="D57" s="239"/>
      <c r="E57" s="51">
        <v>3.41</v>
      </c>
      <c r="F57" s="57" t="s">
        <v>121</v>
      </c>
      <c r="G57" s="113">
        <v>0.0263</v>
      </c>
      <c r="H57" s="59" t="s">
        <v>122</v>
      </c>
      <c r="I57" s="9"/>
    </row>
    <row r="58" spans="1:9" ht="18.75" customHeight="1">
      <c r="A58" s="9"/>
      <c r="B58" s="235"/>
      <c r="C58" s="238" t="s">
        <v>181</v>
      </c>
      <c r="D58" s="239"/>
      <c r="E58" s="17">
        <v>8.41</v>
      </c>
      <c r="F58" s="57" t="s">
        <v>121</v>
      </c>
      <c r="G58" s="113">
        <v>0.0384</v>
      </c>
      <c r="H58" s="59" t="s">
        <v>122</v>
      </c>
      <c r="I58" s="9"/>
    </row>
    <row r="59" spans="5:10" s="2" customFormat="1" ht="13.5" customHeight="1">
      <c r="E59" s="5"/>
      <c r="F59" s="5"/>
      <c r="G59" s="5"/>
      <c r="H59" s="5"/>
      <c r="I59" s="16"/>
      <c r="J59" s="5"/>
    </row>
    <row r="60" spans="3:10" s="2" customFormat="1" ht="13.5" customHeight="1">
      <c r="C60" s="7"/>
      <c r="E60" s="5"/>
      <c r="F60" s="5"/>
      <c r="G60" s="5"/>
      <c r="H60" s="5"/>
      <c r="I60" s="16"/>
      <c r="J60" s="5"/>
    </row>
    <row r="61" spans="3:10" s="2" customFormat="1" ht="15.75" customHeight="1">
      <c r="C61" s="7"/>
      <c r="D61" s="156"/>
      <c r="E61" s="156"/>
      <c r="F61" s="156"/>
      <c r="G61" s="156"/>
      <c r="H61" s="156"/>
      <c r="I61" s="156"/>
      <c r="J61" s="5"/>
    </row>
    <row r="62" spans="4:10" s="2" customFormat="1" ht="25.5" customHeight="1">
      <c r="D62" s="156"/>
      <c r="E62" s="156"/>
      <c r="F62" s="156"/>
      <c r="G62" s="156"/>
      <c r="H62" s="156"/>
      <c r="I62" s="156"/>
      <c r="J62" s="6"/>
    </row>
    <row r="63" spans="4:10" s="2" customFormat="1" ht="13.5">
      <c r="D63" s="157"/>
      <c r="E63" s="157"/>
      <c r="F63" s="157"/>
      <c r="G63" s="157"/>
      <c r="H63" s="157"/>
      <c r="I63" s="157"/>
      <c r="J63" s="7"/>
    </row>
  </sheetData>
  <sheetProtection/>
  <mergeCells count="52">
    <mergeCell ref="C58:D58"/>
    <mergeCell ref="C52:D52"/>
    <mergeCell ref="C53:D53"/>
    <mergeCell ref="C54:D54"/>
    <mergeCell ref="C45:D45"/>
    <mergeCell ref="C46:D46"/>
    <mergeCell ref="C3:H3"/>
    <mergeCell ref="C5:H5"/>
    <mergeCell ref="C8:H8"/>
    <mergeCell ref="C10:H10"/>
    <mergeCell ref="C4:H4"/>
    <mergeCell ref="C9:H9"/>
    <mergeCell ref="C35:H35"/>
    <mergeCell ref="C44:D44"/>
    <mergeCell ref="B42:B43"/>
    <mergeCell ref="C42:D43"/>
    <mergeCell ref="E42:F42"/>
    <mergeCell ref="G42:H42"/>
    <mergeCell ref="B44:B58"/>
    <mergeCell ref="C55:D55"/>
    <mergeCell ref="C56:D56"/>
    <mergeCell ref="C57:D57"/>
    <mergeCell ref="C27:D27"/>
    <mergeCell ref="D61:I61"/>
    <mergeCell ref="D63:I63"/>
    <mergeCell ref="C21:D21"/>
    <mergeCell ref="E27:H27"/>
    <mergeCell ref="C47:D47"/>
    <mergeCell ref="C51:D51"/>
    <mergeCell ref="C22:D22"/>
    <mergeCell ref="C33:H33"/>
    <mergeCell ref="C34:H34"/>
    <mergeCell ref="C16:D16"/>
    <mergeCell ref="C23:C25"/>
    <mergeCell ref="C19:D19"/>
    <mergeCell ref="C20:D20"/>
    <mergeCell ref="D62:I62"/>
    <mergeCell ref="C48:D48"/>
    <mergeCell ref="C49:D49"/>
    <mergeCell ref="C50:D50"/>
    <mergeCell ref="C18:D18"/>
    <mergeCell ref="C26:D26"/>
    <mergeCell ref="G12:H12"/>
    <mergeCell ref="C12:D13"/>
    <mergeCell ref="C15:D15"/>
    <mergeCell ref="C14:D14"/>
    <mergeCell ref="B12:B13"/>
    <mergeCell ref="C28:C29"/>
    <mergeCell ref="E12:F12"/>
    <mergeCell ref="B14:B22"/>
    <mergeCell ref="B28:B29"/>
    <mergeCell ref="C17:D17"/>
  </mergeCells>
  <hyperlinks>
    <hyperlink ref="C39" r:id="rId1" display="https://ghg-santeikohyo.env.go.jp/files/calc/r05_coefficient.pdf"/>
  </hyperlinks>
  <printOptions horizontalCentered="1"/>
  <pageMargins left="0.7874015748031497" right="0.5905511811023623" top="0.7874015748031497" bottom="0.7874015748031497" header="0" footer="0.5905511811023623"/>
  <pageSetup firstPageNumber="21" useFirstPageNumber="1" horizontalDpi="600" verticalDpi="600" orientation="portrait" paperSize="9" r:id="rId2"/>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鳥取県</cp:lastModifiedBy>
  <dcterms:modified xsi:type="dcterms:W3CDTF">2023-05-18T02:20:53Z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