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l-filezenra03\FZSRA\yamamototakumi\download\"/>
    </mc:Choice>
  </mc:AlternateContent>
  <bookViews>
    <workbookView xWindow="-15" yWindow="6465" windowWidth="19230" windowHeight="6840" tabRatio="549"/>
  </bookViews>
  <sheets>
    <sheet name="富有" sheetId="6853" r:id="rId1"/>
    <sheet name="西条【終了】" sheetId="6849" r:id="rId2"/>
    <sheet name="輝太郎【終了】" sheetId="6850" r:id="rId3"/>
    <sheet name="ハウス二十世紀【終了】" sheetId="6848" state="hidden" r:id="rId4"/>
    <sheet name="Sheet2" sheetId="6852" state="hidden" r:id="rId5"/>
    <sheet name="Sheet1" sheetId="6851" state="hidden" r:id="rId6"/>
  </sheets>
  <definedNames>
    <definedName name="_xlnm.Print_Area" localSheetId="5">Sheet1!$A$1:$AZ$58</definedName>
    <definedName name="_xlnm.Print_Area" localSheetId="3">ハウス二十世紀【終了】!$A$1:$W$42</definedName>
    <definedName name="_xlnm.Print_Area" localSheetId="2">輝太郎【終了】!$A$1:$AA$50</definedName>
    <definedName name="_xlnm.Print_Area" localSheetId="1">西条【終了】!$A$1:$Z$47</definedName>
    <definedName name="_xlnm.Print_Area" localSheetId="0">富有!$A$1:$AE$42</definedName>
  </definedNames>
  <calcPr calcId="162913"/>
</workbook>
</file>

<file path=xl/calcChain.xml><?xml version="1.0" encoding="utf-8"?>
<calcChain xmlns="http://schemas.openxmlformats.org/spreadsheetml/2006/main">
  <c r="AC32" i="6853" l="1"/>
  <c r="I29" i="6853"/>
  <c r="H29" i="6853"/>
  <c r="G29" i="6853"/>
  <c r="F29" i="6853"/>
  <c r="E29" i="6853"/>
  <c r="D29" i="6853"/>
  <c r="I28" i="6853"/>
  <c r="H28" i="6853"/>
  <c r="G28" i="6853"/>
  <c r="G30" i="6853" s="1"/>
  <c r="F28" i="6853"/>
  <c r="F30" i="6853" s="1"/>
  <c r="E28" i="6853"/>
  <c r="E30" i="6853" s="1"/>
  <c r="D28" i="6853"/>
  <c r="D30" i="6853" s="1"/>
  <c r="I27" i="6853"/>
  <c r="I30" i="6853" s="1"/>
  <c r="H27" i="6853"/>
  <c r="H31" i="6853" s="1"/>
  <c r="G27" i="6853"/>
  <c r="G31" i="6853" s="1"/>
  <c r="F27" i="6853"/>
  <c r="F31" i="6853" s="1"/>
  <c r="E27" i="6853"/>
  <c r="E31" i="6853" s="1"/>
  <c r="D27" i="6853"/>
  <c r="D31" i="6853" s="1"/>
  <c r="I26" i="6853"/>
  <c r="H26" i="6853"/>
  <c r="G26" i="6853"/>
  <c r="F26" i="6853"/>
  <c r="E26" i="6853"/>
  <c r="D26" i="6853"/>
  <c r="I25" i="6853"/>
  <c r="H25" i="6853"/>
  <c r="G25" i="6853"/>
  <c r="F25" i="6853"/>
  <c r="E25" i="6853"/>
  <c r="D25" i="6853"/>
  <c r="I21" i="6853"/>
  <c r="H21" i="6853"/>
  <c r="G21" i="6853"/>
  <c r="F21" i="6853"/>
  <c r="E21" i="6853"/>
  <c r="D21" i="6853"/>
  <c r="I20" i="6853"/>
  <c r="H20" i="6853"/>
  <c r="G20" i="6853"/>
  <c r="F20" i="6853"/>
  <c r="E20" i="6853"/>
  <c r="D20" i="6853"/>
  <c r="I16" i="6853"/>
  <c r="H16" i="6853"/>
  <c r="G16" i="6853"/>
  <c r="F16" i="6853"/>
  <c r="E16" i="6853"/>
  <c r="D16" i="6853"/>
  <c r="I15" i="6853"/>
  <c r="H15" i="6853"/>
  <c r="G15" i="6853"/>
  <c r="F15" i="6853"/>
  <c r="E15" i="6853"/>
  <c r="D15" i="6853"/>
  <c r="I9" i="6853"/>
  <c r="H9" i="6853"/>
  <c r="G9" i="6853"/>
  <c r="F9" i="6853"/>
  <c r="E9" i="6853"/>
  <c r="D9" i="6853"/>
  <c r="I8" i="6853"/>
  <c r="H8" i="6853"/>
  <c r="G8" i="6853"/>
  <c r="F8" i="6853"/>
  <c r="E8" i="6853"/>
  <c r="D8" i="6853"/>
  <c r="H30" i="6853" l="1"/>
  <c r="I31" i="6853"/>
  <c r="I27" i="6849"/>
  <c r="H27" i="6849"/>
  <c r="G27" i="6849"/>
  <c r="F27" i="6849"/>
  <c r="E27" i="6849"/>
  <c r="D27" i="6849"/>
  <c r="I26" i="6849"/>
  <c r="I28" i="6849" s="1"/>
  <c r="H26" i="6849"/>
  <c r="H28" i="6849" s="1"/>
  <c r="G26" i="6849"/>
  <c r="G28" i="6849" s="1"/>
  <c r="F26" i="6849"/>
  <c r="F28" i="6849" s="1"/>
  <c r="E26" i="6849"/>
  <c r="E28" i="6849" s="1"/>
  <c r="D26" i="6849"/>
  <c r="D28" i="6849" s="1"/>
  <c r="I25" i="6849"/>
  <c r="I29" i="6849" s="1"/>
  <c r="H25" i="6849"/>
  <c r="H29" i="6849" s="1"/>
  <c r="G25" i="6849"/>
  <c r="G29" i="6849" s="1"/>
  <c r="F25" i="6849"/>
  <c r="F29" i="6849" s="1"/>
  <c r="E25" i="6849"/>
  <c r="E29" i="6849" s="1"/>
  <c r="D25" i="6849"/>
  <c r="D29" i="6849" s="1"/>
  <c r="I24" i="6849"/>
  <c r="H24" i="6849"/>
  <c r="G24" i="6849"/>
  <c r="F24" i="6849"/>
  <c r="E24" i="6849"/>
  <c r="D24" i="6849"/>
  <c r="I23" i="6849"/>
  <c r="H23" i="6849"/>
  <c r="G23" i="6849"/>
  <c r="F23" i="6849"/>
  <c r="E23" i="6849"/>
  <c r="D23" i="6849"/>
  <c r="I19" i="6849"/>
  <c r="H19" i="6849"/>
  <c r="G19" i="6849"/>
  <c r="F19" i="6849"/>
  <c r="E19" i="6849"/>
  <c r="D19" i="6849"/>
  <c r="I18" i="6849"/>
  <c r="H18" i="6849"/>
  <c r="G18" i="6849"/>
  <c r="F18" i="6849"/>
  <c r="E18" i="6849"/>
  <c r="D18" i="6849"/>
  <c r="I14" i="6849"/>
  <c r="H14" i="6849"/>
  <c r="G14" i="6849"/>
  <c r="F14" i="6849"/>
  <c r="E14" i="6849"/>
  <c r="D14" i="6849"/>
  <c r="I13" i="6849"/>
  <c r="H13" i="6849"/>
  <c r="G13" i="6849"/>
  <c r="F13" i="6849"/>
  <c r="E13" i="6849"/>
  <c r="D13" i="6849"/>
  <c r="I9" i="6849"/>
  <c r="H9" i="6849"/>
  <c r="G9" i="6849"/>
  <c r="F9" i="6849"/>
  <c r="E9" i="6849"/>
  <c r="D9" i="6849"/>
  <c r="I8" i="6849"/>
  <c r="H8" i="6849"/>
  <c r="G8" i="6849"/>
  <c r="F8" i="6849"/>
  <c r="E8" i="6849"/>
  <c r="D8" i="6849"/>
  <c r="I22" i="6850" l="1"/>
  <c r="H22" i="6850"/>
  <c r="G22" i="6850"/>
  <c r="F22" i="6850"/>
  <c r="E22" i="6850"/>
  <c r="D22" i="6850"/>
  <c r="I21" i="6850"/>
  <c r="I23" i="6850" s="1"/>
  <c r="H21" i="6850"/>
  <c r="H23" i="6850" s="1"/>
  <c r="G21" i="6850"/>
  <c r="G23" i="6850" s="1"/>
  <c r="F21" i="6850"/>
  <c r="F23" i="6850" s="1"/>
  <c r="E21" i="6850"/>
  <c r="E23" i="6850" s="1"/>
  <c r="D21" i="6850"/>
  <c r="D23" i="6850" s="1"/>
  <c r="I20" i="6850"/>
  <c r="I24" i="6850" s="1"/>
  <c r="H20" i="6850"/>
  <c r="H24" i="6850" s="1"/>
  <c r="G20" i="6850"/>
  <c r="G24" i="6850" s="1"/>
  <c r="F20" i="6850"/>
  <c r="F24" i="6850" s="1"/>
  <c r="E20" i="6850"/>
  <c r="E24" i="6850" s="1"/>
  <c r="D20" i="6850"/>
  <c r="D24" i="6850" s="1"/>
  <c r="I19" i="6850"/>
  <c r="H19" i="6850"/>
  <c r="G19" i="6850"/>
  <c r="F19" i="6850"/>
  <c r="E19" i="6850"/>
  <c r="D19" i="6850"/>
  <c r="I18" i="6850"/>
  <c r="H18" i="6850"/>
  <c r="G18" i="6850"/>
  <c r="F18" i="6850"/>
  <c r="E18" i="6850"/>
  <c r="D18" i="6850"/>
  <c r="I14" i="6850"/>
  <c r="H14" i="6850"/>
  <c r="G14" i="6850"/>
  <c r="F14" i="6850"/>
  <c r="E14" i="6850"/>
  <c r="D14" i="6850"/>
  <c r="I13" i="6850"/>
  <c r="H13" i="6850"/>
  <c r="G13" i="6850"/>
  <c r="F13" i="6850"/>
  <c r="E13" i="6850"/>
  <c r="D13" i="6850"/>
  <c r="I9" i="6850"/>
  <c r="H9" i="6850"/>
  <c r="G9" i="6850"/>
  <c r="F9" i="6850"/>
  <c r="E9" i="6850"/>
  <c r="D9" i="6850"/>
  <c r="I8" i="6850"/>
  <c r="H8" i="6850"/>
  <c r="G8" i="6850"/>
  <c r="F8" i="6850"/>
  <c r="E8" i="6850"/>
  <c r="D8" i="6850"/>
  <c r="BA32" i="6849" l="1"/>
  <c r="AU23" i="6850" l="1"/>
  <c r="AU24" i="6850"/>
  <c r="AU20" i="6850"/>
  <c r="AU19" i="6850"/>
  <c r="AU18" i="6850"/>
  <c r="AU14" i="6850"/>
  <c r="AU13" i="6850"/>
  <c r="AU9" i="6850"/>
  <c r="AU8" i="6850"/>
  <c r="AT20" i="6850"/>
  <c r="AT24" i="6850" s="1"/>
  <c r="AT19" i="6850"/>
  <c r="AT18" i="6850"/>
  <c r="AT14" i="6850"/>
  <c r="AT13" i="6850"/>
  <c r="AT9" i="6850"/>
  <c r="AT8" i="6850"/>
  <c r="AZ29" i="6849"/>
  <c r="AZ28" i="6849"/>
  <c r="AZ25" i="6849"/>
  <c r="AZ24" i="6849"/>
  <c r="AZ23" i="6849"/>
  <c r="AZ19" i="6849"/>
  <c r="AZ18" i="6849"/>
  <c r="AZ14" i="6849"/>
  <c r="AZ13" i="6849"/>
  <c r="AZ9" i="6849"/>
  <c r="AZ8" i="6849"/>
  <c r="AY25" i="6849"/>
  <c r="AY28" i="6849" s="1"/>
  <c r="AY24" i="6849"/>
  <c r="AY23" i="6849"/>
  <c r="AY19" i="6849"/>
  <c r="AY18" i="6849"/>
  <c r="AY14" i="6849"/>
  <c r="AY13" i="6849"/>
  <c r="AY9" i="6849"/>
  <c r="AY8" i="6849"/>
  <c r="AZ26" i="6853"/>
  <c r="AZ25" i="6853"/>
  <c r="AZ21" i="6853"/>
  <c r="AZ20" i="6853"/>
  <c r="AZ16" i="6853"/>
  <c r="AZ15" i="6853"/>
  <c r="AZ9" i="6853"/>
  <c r="AZ8" i="6853"/>
  <c r="AY26" i="6853"/>
  <c r="AY25" i="6853"/>
  <c r="AY21" i="6853"/>
  <c r="AY20" i="6853"/>
  <c r="AY16" i="6853"/>
  <c r="AY15" i="6853"/>
  <c r="AY9" i="6853"/>
  <c r="AY8" i="6853"/>
  <c r="AZ30" i="6853"/>
  <c r="AY31" i="6853"/>
  <c r="AY30" i="6853"/>
  <c r="AZ27" i="6853"/>
  <c r="AZ31" i="6853" s="1"/>
  <c r="AY27" i="6853"/>
  <c r="AY36" i="6853" s="1"/>
  <c r="AT23" i="6850" l="1"/>
  <c r="AT28" i="6850"/>
  <c r="AY29" i="6849"/>
  <c r="AY32" i="6849"/>
  <c r="AY33" i="6849"/>
  <c r="AT27" i="6850"/>
  <c r="AY35" i="6853"/>
  <c r="AS22" i="6850"/>
  <c r="AR22" i="6850"/>
  <c r="AS21" i="6850"/>
  <c r="AR21" i="6850"/>
  <c r="AS20" i="6850"/>
  <c r="AS24" i="6850" s="1"/>
  <c r="AR20" i="6850"/>
  <c r="AR24" i="6850" s="1"/>
  <c r="AS19" i="6850"/>
  <c r="AR19" i="6850"/>
  <c r="AS18" i="6850"/>
  <c r="AR18" i="6850"/>
  <c r="AS14" i="6850"/>
  <c r="AR14" i="6850"/>
  <c r="AS13" i="6850"/>
  <c r="AR13" i="6850"/>
  <c r="AS9" i="6850"/>
  <c r="AR9" i="6850"/>
  <c r="AS8" i="6850"/>
  <c r="AR8" i="6850"/>
  <c r="AX29" i="6849"/>
  <c r="AW29" i="6849"/>
  <c r="AX27" i="6849"/>
  <c r="AW27" i="6849"/>
  <c r="AX26" i="6849"/>
  <c r="AW26" i="6849"/>
  <c r="AX25" i="6849"/>
  <c r="AX28" i="6849" s="1"/>
  <c r="AW25" i="6849"/>
  <c r="AW28" i="6849" s="1"/>
  <c r="AX24" i="6849"/>
  <c r="AW24" i="6849"/>
  <c r="AX23" i="6849"/>
  <c r="AW23" i="6849"/>
  <c r="AX19" i="6849"/>
  <c r="AW19" i="6849"/>
  <c r="AX18" i="6849"/>
  <c r="AW18" i="6849"/>
  <c r="AX14" i="6849"/>
  <c r="AW14" i="6849"/>
  <c r="AX13" i="6849"/>
  <c r="AW13" i="6849"/>
  <c r="AX9" i="6849"/>
  <c r="AW9" i="6849"/>
  <c r="AX8" i="6849"/>
  <c r="AW8" i="6849"/>
  <c r="AX29" i="6853"/>
  <c r="AW29" i="6853"/>
  <c r="AX28" i="6853"/>
  <c r="AW28" i="6853"/>
  <c r="AX27" i="6853"/>
  <c r="AX31" i="6853" s="1"/>
  <c r="AW27" i="6853"/>
  <c r="AW31" i="6853" s="1"/>
  <c r="AX26" i="6853"/>
  <c r="AW26" i="6853"/>
  <c r="AX25" i="6853"/>
  <c r="AW25" i="6853"/>
  <c r="AX21" i="6853"/>
  <c r="AW21" i="6853"/>
  <c r="AX20" i="6853"/>
  <c r="AW20" i="6853"/>
  <c r="AX16" i="6853"/>
  <c r="AW16" i="6853"/>
  <c r="AX15" i="6853"/>
  <c r="AW15" i="6853"/>
  <c r="AX9" i="6853"/>
  <c r="AW9" i="6853"/>
  <c r="AX8" i="6853"/>
  <c r="AW8" i="6853"/>
  <c r="AW30" i="6853" l="1"/>
  <c r="AR23" i="6850"/>
  <c r="AX30" i="6853"/>
  <c r="AS23" i="6850"/>
  <c r="AD22" i="6850" l="1"/>
  <c r="AD21" i="6850"/>
  <c r="AD20" i="6850"/>
  <c r="AI27" i="6849"/>
  <c r="AI26" i="6849"/>
  <c r="AI25" i="6849"/>
  <c r="AI29" i="6853"/>
  <c r="AI28" i="6853"/>
  <c r="AI27" i="6853"/>
  <c r="AG20" i="6850"/>
  <c r="AG22" i="6850"/>
  <c r="AG21" i="6850"/>
  <c r="AE21" i="6850"/>
  <c r="AF21" i="6850"/>
  <c r="AH21" i="6850"/>
  <c r="AI21" i="6850"/>
  <c r="AJ21" i="6850"/>
  <c r="AK21" i="6850"/>
  <c r="AL21" i="6850"/>
  <c r="AM21" i="6850"/>
  <c r="AN21" i="6850"/>
  <c r="AO21" i="6850"/>
  <c r="AP21" i="6850"/>
  <c r="AQ21" i="6850"/>
  <c r="AT21" i="6850"/>
  <c r="AU21" i="6850"/>
  <c r="AV21" i="6850"/>
  <c r="AW21" i="6850"/>
  <c r="AX21" i="6850"/>
  <c r="AY21" i="6850"/>
  <c r="AZ21" i="6850"/>
  <c r="BA21" i="6850"/>
  <c r="AJ20" i="6850"/>
  <c r="AE20" i="6850"/>
  <c r="AF20" i="6850"/>
  <c r="AH20" i="6850"/>
  <c r="AI20" i="6850"/>
  <c r="AK20" i="6850"/>
  <c r="AL20" i="6850"/>
  <c r="AM20" i="6850"/>
  <c r="AN20" i="6850"/>
  <c r="AO20" i="6850"/>
  <c r="AP20" i="6850"/>
  <c r="AQ20" i="6850"/>
  <c r="AV20" i="6850"/>
  <c r="AW20" i="6850"/>
  <c r="AX20" i="6850"/>
  <c r="AY20" i="6850"/>
  <c r="AZ20" i="6850"/>
  <c r="BA20" i="6850"/>
  <c r="AL25" i="6849"/>
  <c r="AK27" i="6849"/>
  <c r="AK26" i="6849"/>
  <c r="AJ26" i="6849"/>
  <c r="AL26" i="6849"/>
  <c r="AM26" i="6849"/>
  <c r="AN26" i="6849"/>
  <c r="AO26" i="6849"/>
  <c r="AP26" i="6849"/>
  <c r="AQ26" i="6849"/>
  <c r="AR26" i="6849"/>
  <c r="AS26" i="6849"/>
  <c r="AT26" i="6849"/>
  <c r="AU26" i="6849"/>
  <c r="AV26" i="6849"/>
  <c r="AY26" i="6849"/>
  <c r="AZ26" i="6849"/>
  <c r="BA26" i="6849"/>
  <c r="BB26" i="6849"/>
  <c r="BC26" i="6849"/>
  <c r="BD26" i="6849"/>
  <c r="BE26" i="6849"/>
  <c r="BF26" i="6849"/>
  <c r="BG26" i="6849"/>
  <c r="BH26" i="6849"/>
  <c r="AK25" i="6849"/>
  <c r="AJ25" i="6849"/>
  <c r="AM25" i="6849"/>
  <c r="AN25" i="6849"/>
  <c r="AO25" i="6849"/>
  <c r="AP25" i="6849"/>
  <c r="AQ25" i="6849"/>
  <c r="AR25" i="6849"/>
  <c r="AS25" i="6849"/>
  <c r="AT25" i="6849"/>
  <c r="AU25" i="6849"/>
  <c r="AV25" i="6849"/>
  <c r="BA25" i="6849"/>
  <c r="BB25" i="6849"/>
  <c r="BC25" i="6849"/>
  <c r="BD25" i="6849"/>
  <c r="BE25" i="6849"/>
  <c r="BF25" i="6849"/>
  <c r="BG25" i="6849"/>
  <c r="BH25" i="6849"/>
  <c r="AK29" i="6853"/>
  <c r="AJ29" i="6853"/>
  <c r="AL29" i="6853"/>
  <c r="AM29" i="6853"/>
  <c r="AN29" i="6853"/>
  <c r="AO29" i="6853"/>
  <c r="AP29" i="6853"/>
  <c r="AQ29" i="6853"/>
  <c r="AR29" i="6853"/>
  <c r="AS29" i="6853"/>
  <c r="AT29" i="6853"/>
  <c r="AU29" i="6853"/>
  <c r="AV29" i="6853"/>
  <c r="AY29" i="6853"/>
  <c r="AZ29" i="6853"/>
  <c r="BA29" i="6853"/>
  <c r="BB29" i="6853"/>
  <c r="BC29" i="6853"/>
  <c r="BD29" i="6853"/>
  <c r="BE29" i="6853"/>
  <c r="BF29" i="6853"/>
  <c r="BG29" i="6853"/>
  <c r="BH29" i="6853"/>
  <c r="BI29" i="6853"/>
  <c r="BJ29" i="6853"/>
  <c r="BK29" i="6853"/>
  <c r="BL29" i="6853"/>
  <c r="AJ28" i="6853"/>
  <c r="AK28" i="6853"/>
  <c r="AL28" i="6853"/>
  <c r="AM28" i="6853"/>
  <c r="AN28" i="6853"/>
  <c r="AO28" i="6853"/>
  <c r="AP28" i="6853"/>
  <c r="AQ28" i="6853"/>
  <c r="AR28" i="6853"/>
  <c r="AS28" i="6853"/>
  <c r="AT28" i="6853"/>
  <c r="AU28" i="6853"/>
  <c r="AV28" i="6853"/>
  <c r="AY28" i="6853"/>
  <c r="AZ28" i="6853"/>
  <c r="BA28" i="6853"/>
  <c r="BB28" i="6853"/>
  <c r="BC28" i="6853"/>
  <c r="BD28" i="6853"/>
  <c r="BE28" i="6853"/>
  <c r="BF28" i="6853"/>
  <c r="BG28" i="6853"/>
  <c r="BH28" i="6853"/>
  <c r="BI28" i="6853"/>
  <c r="BJ28" i="6853"/>
  <c r="BK28" i="6853"/>
  <c r="BL28" i="6853"/>
  <c r="AK27" i="6853"/>
  <c r="AM27" i="6853"/>
  <c r="AJ27" i="6853"/>
  <c r="AL27" i="6853"/>
  <c r="AN27" i="6853"/>
  <c r="AO27" i="6853"/>
  <c r="AP27" i="6853"/>
  <c r="AQ27" i="6853"/>
  <c r="AR27" i="6853"/>
  <c r="AS27" i="6853"/>
  <c r="AT27" i="6853"/>
  <c r="AU27" i="6853"/>
  <c r="AV27" i="6853"/>
  <c r="BA27" i="6853"/>
  <c r="BB27" i="6853"/>
  <c r="BC27" i="6853"/>
  <c r="BD27" i="6853"/>
  <c r="BE27" i="6853"/>
  <c r="BF27" i="6853"/>
  <c r="BG27" i="6853"/>
  <c r="BH27" i="6853"/>
  <c r="BI27" i="6853"/>
  <c r="BJ27" i="6853"/>
  <c r="BK27" i="6853"/>
  <c r="BL27" i="6853"/>
  <c r="Q35" i="6849" l="1"/>
  <c r="AK18" i="6849" l="1"/>
  <c r="Y37" i="6850"/>
  <c r="X37" i="6850"/>
  <c r="W37" i="6850"/>
  <c r="U37" i="6850"/>
  <c r="T37" i="6850"/>
  <c r="R37" i="6850"/>
  <c r="AU28" i="6849"/>
  <c r="BF31" i="6853"/>
  <c r="BB31" i="6853"/>
  <c r="R32" i="6853"/>
  <c r="AJ29" i="6849"/>
  <c r="P37" i="6850"/>
  <c r="AD9" i="6850"/>
  <c r="AE19" i="6850"/>
  <c r="AD19" i="6850"/>
  <c r="AE18" i="6850"/>
  <c r="AD18" i="6850"/>
  <c r="AE14" i="6850"/>
  <c r="AD14" i="6850"/>
  <c r="AE13" i="6850"/>
  <c r="AD13" i="6850"/>
  <c r="AE9" i="6850"/>
  <c r="AE8" i="6850"/>
  <c r="AD8" i="6850"/>
  <c r="AD23" i="6850"/>
  <c r="AE23" i="6850"/>
  <c r="P38" i="6850"/>
  <c r="AK23" i="6850"/>
  <c r="AL23" i="6850"/>
  <c r="S38" i="6850"/>
  <c r="AN27" i="6850" s="1"/>
  <c r="U38" i="6850"/>
  <c r="AQ23" i="6850"/>
  <c r="W38" i="6850"/>
  <c r="AW23" i="6850"/>
  <c r="X38" i="6850"/>
  <c r="AZ23" i="6850"/>
  <c r="BA23" i="6850"/>
  <c r="AE22" i="6850"/>
  <c r="AF22" i="6850"/>
  <c r="AH22" i="6850"/>
  <c r="AI22" i="6850"/>
  <c r="AJ22" i="6850"/>
  <c r="Q39" i="6850" s="1"/>
  <c r="AK22" i="6850"/>
  <c r="AL22" i="6850"/>
  <c r="AM22" i="6850"/>
  <c r="AN22" i="6850"/>
  <c r="AO22" i="6850"/>
  <c r="AP22" i="6850"/>
  <c r="AQ22" i="6850"/>
  <c r="AT22" i="6850"/>
  <c r="AU22" i="6850"/>
  <c r="AV22" i="6850"/>
  <c r="AW22" i="6850"/>
  <c r="AW24" i="6850" s="1"/>
  <c r="AX22" i="6850"/>
  <c r="AY22" i="6850"/>
  <c r="AZ22" i="6850"/>
  <c r="BA22" i="6850"/>
  <c r="AF9" i="6850"/>
  <c r="AG9" i="6850"/>
  <c r="AH9" i="6850"/>
  <c r="AI9" i="6850"/>
  <c r="AJ9" i="6850"/>
  <c r="AK9" i="6850"/>
  <c r="AL9" i="6850"/>
  <c r="AM9" i="6850"/>
  <c r="AN9" i="6850"/>
  <c r="AO9" i="6850"/>
  <c r="AP9" i="6850"/>
  <c r="AQ9" i="6850"/>
  <c r="AV9" i="6850"/>
  <c r="AW9" i="6850"/>
  <c r="AX9" i="6850"/>
  <c r="AY9" i="6850"/>
  <c r="AZ9" i="6850"/>
  <c r="BA9" i="6850"/>
  <c r="AD24" i="6850"/>
  <c r="I10" i="6848"/>
  <c r="H10" i="6848"/>
  <c r="G10" i="6848"/>
  <c r="F10" i="6848"/>
  <c r="E10" i="6848"/>
  <c r="D10" i="6848"/>
  <c r="I9" i="6848"/>
  <c r="H9" i="6848"/>
  <c r="G9" i="6848"/>
  <c r="F9" i="6848"/>
  <c r="E9" i="6848"/>
  <c r="D9" i="6848"/>
  <c r="AU12" i="6848"/>
  <c r="AS12" i="6848"/>
  <c r="AC13" i="6848"/>
  <c r="AF18" i="6850"/>
  <c r="AG18" i="6850"/>
  <c r="AH18" i="6850"/>
  <c r="AI18" i="6850"/>
  <c r="AJ18" i="6850"/>
  <c r="AK18" i="6850"/>
  <c r="AL18" i="6850"/>
  <c r="AM18" i="6850"/>
  <c r="AN18" i="6850"/>
  <c r="AO18" i="6850"/>
  <c r="AP18" i="6850"/>
  <c r="AQ18" i="6850"/>
  <c r="AV18" i="6850"/>
  <c r="AW18" i="6850"/>
  <c r="AX18" i="6850"/>
  <c r="AY18" i="6850"/>
  <c r="AZ18" i="6850"/>
  <c r="BA18" i="6850"/>
  <c r="AF19" i="6850"/>
  <c r="AG19" i="6850"/>
  <c r="AH19" i="6850"/>
  <c r="AI19" i="6850"/>
  <c r="AJ19" i="6850"/>
  <c r="AK19" i="6850"/>
  <c r="AL19" i="6850"/>
  <c r="AM19" i="6850"/>
  <c r="AN19" i="6850"/>
  <c r="AO19" i="6850"/>
  <c r="AP19" i="6850"/>
  <c r="AQ19" i="6850"/>
  <c r="AV19" i="6850"/>
  <c r="AW19" i="6850"/>
  <c r="AX19" i="6850"/>
  <c r="AY19" i="6850"/>
  <c r="AZ19" i="6850"/>
  <c r="BA19" i="6850"/>
  <c r="AJ28" i="6849"/>
  <c r="P35" i="6849"/>
  <c r="AN28" i="6849"/>
  <c r="S35" i="6849"/>
  <c r="AS32" i="6849" s="1"/>
  <c r="AT28" i="6849"/>
  <c r="V35" i="6849"/>
  <c r="BD28" i="6849"/>
  <c r="Y35" i="6849"/>
  <c r="BF28" i="6849"/>
  <c r="AJ27" i="6849"/>
  <c r="AK29" i="6849"/>
  <c r="AL27" i="6849"/>
  <c r="AM27" i="6849"/>
  <c r="AN27" i="6849"/>
  <c r="AO27" i="6849"/>
  <c r="AP27" i="6849"/>
  <c r="AQ27" i="6849"/>
  <c r="AR27" i="6849"/>
  <c r="AS27" i="6849"/>
  <c r="AS29" i="6849" s="1"/>
  <c r="AT27" i="6849"/>
  <c r="AU27" i="6849"/>
  <c r="AV27" i="6849"/>
  <c r="AY27" i="6849"/>
  <c r="AZ27" i="6849"/>
  <c r="BA27" i="6849"/>
  <c r="BB27" i="6849"/>
  <c r="BC27" i="6849"/>
  <c r="BD27" i="6849"/>
  <c r="BE27" i="6849"/>
  <c r="BE29" i="6849" s="1"/>
  <c r="BF27" i="6849"/>
  <c r="BG27" i="6849"/>
  <c r="BH27" i="6849"/>
  <c r="AJ23" i="6849"/>
  <c r="AK23" i="6849"/>
  <c r="AL23" i="6849"/>
  <c r="AM23" i="6849"/>
  <c r="AN23" i="6849"/>
  <c r="AO23" i="6849"/>
  <c r="AP23" i="6849"/>
  <c r="AQ23" i="6849"/>
  <c r="AR23" i="6849"/>
  <c r="AS23" i="6849"/>
  <c r="AT23" i="6849"/>
  <c r="AU23" i="6849"/>
  <c r="AV23" i="6849"/>
  <c r="BA23" i="6849"/>
  <c r="BB23" i="6849"/>
  <c r="BC23" i="6849"/>
  <c r="BD23" i="6849"/>
  <c r="BE23" i="6849"/>
  <c r="BF23" i="6849"/>
  <c r="BG23" i="6849"/>
  <c r="BH23" i="6849"/>
  <c r="AJ24" i="6849"/>
  <c r="AK24" i="6849"/>
  <c r="AL24" i="6849"/>
  <c r="AM24" i="6849"/>
  <c r="AN24" i="6849"/>
  <c r="AO24" i="6849"/>
  <c r="AP24" i="6849"/>
  <c r="AQ24" i="6849"/>
  <c r="AR24" i="6849"/>
  <c r="AS24" i="6849"/>
  <c r="AT24" i="6849"/>
  <c r="AU24" i="6849"/>
  <c r="AV24" i="6849"/>
  <c r="BA24" i="6849"/>
  <c r="BB24" i="6849"/>
  <c r="BC24" i="6849"/>
  <c r="BD24" i="6849"/>
  <c r="BE24" i="6849"/>
  <c r="BF24" i="6849"/>
  <c r="BG24" i="6849"/>
  <c r="BH24" i="6849"/>
  <c r="AI24" i="6849"/>
  <c r="AI23" i="6849"/>
  <c r="AI25" i="6853"/>
  <c r="AJ25" i="6853"/>
  <c r="AK25" i="6853"/>
  <c r="AL25" i="6853"/>
  <c r="AM25" i="6853"/>
  <c r="AN25" i="6853"/>
  <c r="AO25" i="6853"/>
  <c r="AP25" i="6853"/>
  <c r="AQ25" i="6853"/>
  <c r="AR25" i="6853"/>
  <c r="AS25" i="6853"/>
  <c r="AT25" i="6853"/>
  <c r="AU25" i="6853"/>
  <c r="AV25" i="6853"/>
  <c r="BA25" i="6853"/>
  <c r="BB25" i="6853"/>
  <c r="BC25" i="6853"/>
  <c r="BD25" i="6853"/>
  <c r="BE25" i="6853"/>
  <c r="BF25" i="6853"/>
  <c r="BG25" i="6853"/>
  <c r="BH25" i="6853"/>
  <c r="BI25" i="6853"/>
  <c r="BJ25" i="6853"/>
  <c r="BK25" i="6853"/>
  <c r="BL25" i="6853"/>
  <c r="AJ26" i="6853"/>
  <c r="AK26" i="6853"/>
  <c r="AL26" i="6853"/>
  <c r="AM26" i="6853"/>
  <c r="AN26" i="6853"/>
  <c r="AO26" i="6853"/>
  <c r="AP26" i="6853"/>
  <c r="AQ26" i="6853"/>
  <c r="AR26" i="6853"/>
  <c r="AS26" i="6853"/>
  <c r="AT26" i="6853"/>
  <c r="AU26" i="6853"/>
  <c r="AV26" i="6853"/>
  <c r="BA26" i="6853"/>
  <c r="BB26" i="6853"/>
  <c r="BC26" i="6853"/>
  <c r="BD26" i="6853"/>
  <c r="BE26" i="6853"/>
  <c r="BF26" i="6853"/>
  <c r="BG26" i="6853"/>
  <c r="BH26" i="6853"/>
  <c r="BI26" i="6853"/>
  <c r="BJ26" i="6853"/>
  <c r="BK26" i="6853"/>
  <c r="BL26" i="6853"/>
  <c r="AI26" i="6853"/>
  <c r="AR30" i="6853"/>
  <c r="BD30" i="6853"/>
  <c r="AB33" i="6853"/>
  <c r="AL31" i="6853"/>
  <c r="AR31" i="6853"/>
  <c r="BD31" i="6853"/>
  <c r="AB34" i="6853"/>
  <c r="AE12" i="6848"/>
  <c r="AC12" i="6848"/>
  <c r="N33" i="6848"/>
  <c r="O33" i="6848"/>
  <c r="P33" i="6848"/>
  <c r="Q33" i="6848"/>
  <c r="R33" i="6848"/>
  <c r="S33" i="6848"/>
  <c r="T33" i="6848"/>
  <c r="U33" i="6848"/>
  <c r="V33" i="6848"/>
  <c r="M33" i="6848"/>
  <c r="AC33" i="6853"/>
  <c r="AC34" i="6853"/>
  <c r="BH19" i="6849"/>
  <c r="BG19" i="6849"/>
  <c r="BF19" i="6849"/>
  <c r="BE19" i="6849"/>
  <c r="BD19" i="6849"/>
  <c r="BC19" i="6849"/>
  <c r="BB19" i="6849"/>
  <c r="BA19" i="6849"/>
  <c r="AV19" i="6849"/>
  <c r="AU19" i="6849"/>
  <c r="AT19" i="6849"/>
  <c r="AS19" i="6849"/>
  <c r="AR19" i="6849"/>
  <c r="AQ19" i="6849"/>
  <c r="AP19" i="6849"/>
  <c r="AO19" i="6849"/>
  <c r="AN19" i="6849"/>
  <c r="AM19" i="6849"/>
  <c r="AL19" i="6849"/>
  <c r="AK19" i="6849"/>
  <c r="AJ19" i="6849"/>
  <c r="AI19" i="6849"/>
  <c r="BH18" i="6849"/>
  <c r="BG18" i="6849"/>
  <c r="BF18" i="6849"/>
  <c r="BE18" i="6849"/>
  <c r="BD18" i="6849"/>
  <c r="BC18" i="6849"/>
  <c r="BB18" i="6849"/>
  <c r="BA18" i="6849"/>
  <c r="AV18" i="6849"/>
  <c r="AU18" i="6849"/>
  <c r="AT18" i="6849"/>
  <c r="AS18" i="6849"/>
  <c r="AR18" i="6849"/>
  <c r="AQ18" i="6849"/>
  <c r="AP18" i="6849"/>
  <c r="AO18" i="6849"/>
  <c r="AN18" i="6849"/>
  <c r="AM18" i="6849"/>
  <c r="AL18" i="6849"/>
  <c r="AJ18" i="6849"/>
  <c r="AI18" i="6849"/>
  <c r="BH14" i="6849"/>
  <c r="BG14" i="6849"/>
  <c r="BF14" i="6849"/>
  <c r="BE14" i="6849"/>
  <c r="BD14" i="6849"/>
  <c r="BC14" i="6849"/>
  <c r="BB14" i="6849"/>
  <c r="BA14" i="6849"/>
  <c r="AV14" i="6849"/>
  <c r="AU14" i="6849"/>
  <c r="AT14" i="6849"/>
  <c r="AS14" i="6849"/>
  <c r="AR14" i="6849"/>
  <c r="AQ14" i="6849"/>
  <c r="AP14" i="6849"/>
  <c r="AO14" i="6849"/>
  <c r="AN14" i="6849"/>
  <c r="AM14" i="6849"/>
  <c r="AL14" i="6849"/>
  <c r="AK14" i="6849"/>
  <c r="AJ14" i="6849"/>
  <c r="AI14" i="6849"/>
  <c r="BH13" i="6849"/>
  <c r="BG13" i="6849"/>
  <c r="BF13" i="6849"/>
  <c r="BE13" i="6849"/>
  <c r="BD13" i="6849"/>
  <c r="BC13" i="6849"/>
  <c r="BB13" i="6849"/>
  <c r="BA13" i="6849"/>
  <c r="AV13" i="6849"/>
  <c r="AU13" i="6849"/>
  <c r="AT13" i="6849"/>
  <c r="AS13" i="6849"/>
  <c r="AR13" i="6849"/>
  <c r="AQ13" i="6849"/>
  <c r="AP13" i="6849"/>
  <c r="AO13" i="6849"/>
  <c r="AN13" i="6849"/>
  <c r="AM13" i="6849"/>
  <c r="AL13" i="6849"/>
  <c r="AK13" i="6849"/>
  <c r="AJ13" i="6849"/>
  <c r="AI13" i="6849"/>
  <c r="BH9" i="6849"/>
  <c r="BG9" i="6849"/>
  <c r="BF9" i="6849"/>
  <c r="BE9" i="6849"/>
  <c r="BD9" i="6849"/>
  <c r="BC9" i="6849"/>
  <c r="BB9" i="6849"/>
  <c r="BA9" i="6849"/>
  <c r="AV9" i="6849"/>
  <c r="AU9" i="6849"/>
  <c r="AT9" i="6849"/>
  <c r="AS9" i="6849"/>
  <c r="AR9" i="6849"/>
  <c r="AQ9" i="6849"/>
  <c r="AP9" i="6849"/>
  <c r="AO9" i="6849"/>
  <c r="AN9" i="6849"/>
  <c r="AM9" i="6849"/>
  <c r="AL9" i="6849"/>
  <c r="AK9" i="6849"/>
  <c r="AJ9" i="6849"/>
  <c r="AI9" i="6849"/>
  <c r="BH8" i="6849"/>
  <c r="BG8" i="6849"/>
  <c r="BF8" i="6849"/>
  <c r="BE8" i="6849"/>
  <c r="BD8" i="6849"/>
  <c r="BC8" i="6849"/>
  <c r="BB8" i="6849"/>
  <c r="BA8" i="6849"/>
  <c r="AV8" i="6849"/>
  <c r="AU8" i="6849"/>
  <c r="AT8" i="6849"/>
  <c r="AS8" i="6849"/>
  <c r="AR8" i="6849"/>
  <c r="AQ8" i="6849"/>
  <c r="AP8" i="6849"/>
  <c r="AO8" i="6849"/>
  <c r="AN8" i="6849"/>
  <c r="AM8" i="6849"/>
  <c r="AL8" i="6849"/>
  <c r="AK8" i="6849"/>
  <c r="AJ8" i="6849"/>
  <c r="AI8" i="6849"/>
  <c r="AL30" i="6853"/>
  <c r="AJ31" i="6853"/>
  <c r="BL21" i="6853"/>
  <c r="BK21" i="6853"/>
  <c r="BJ21" i="6853"/>
  <c r="BI21" i="6853"/>
  <c r="BH21" i="6853"/>
  <c r="BG21" i="6853"/>
  <c r="BF21" i="6853"/>
  <c r="BE21" i="6853"/>
  <c r="BD21" i="6853"/>
  <c r="BC21" i="6853"/>
  <c r="BB21" i="6853"/>
  <c r="BA21" i="6853"/>
  <c r="AV21" i="6853"/>
  <c r="AU21" i="6853"/>
  <c r="AT21" i="6853"/>
  <c r="AS21" i="6853"/>
  <c r="AR21" i="6853"/>
  <c r="AQ21" i="6853"/>
  <c r="AP21" i="6853"/>
  <c r="AO21" i="6853"/>
  <c r="AN21" i="6853"/>
  <c r="AM21" i="6853"/>
  <c r="AL21" i="6853"/>
  <c r="AK21" i="6853"/>
  <c r="AJ21" i="6853"/>
  <c r="AI21" i="6853"/>
  <c r="BL20" i="6853"/>
  <c r="BK20" i="6853"/>
  <c r="BJ20" i="6853"/>
  <c r="BI20" i="6853"/>
  <c r="BH20" i="6853"/>
  <c r="BG20" i="6853"/>
  <c r="BF20" i="6853"/>
  <c r="BE20" i="6853"/>
  <c r="BD20" i="6853"/>
  <c r="BC20" i="6853"/>
  <c r="BB20" i="6853"/>
  <c r="BA20" i="6853"/>
  <c r="AV20" i="6853"/>
  <c r="AU20" i="6853"/>
  <c r="AT20" i="6853"/>
  <c r="AS20" i="6853"/>
  <c r="AR20" i="6853"/>
  <c r="AQ20" i="6853"/>
  <c r="AP20" i="6853"/>
  <c r="AO20" i="6853"/>
  <c r="AN20" i="6853"/>
  <c r="AM20" i="6853"/>
  <c r="AL20" i="6853"/>
  <c r="AK20" i="6853"/>
  <c r="AJ20" i="6853"/>
  <c r="AI20" i="6853"/>
  <c r="BL16" i="6853"/>
  <c r="BK16" i="6853"/>
  <c r="BJ16" i="6853"/>
  <c r="BI16" i="6853"/>
  <c r="BH16" i="6853"/>
  <c r="BG16" i="6853"/>
  <c r="BF16" i="6853"/>
  <c r="BE16" i="6853"/>
  <c r="BD16" i="6853"/>
  <c r="BC16" i="6853"/>
  <c r="BB16" i="6853"/>
  <c r="BA16" i="6853"/>
  <c r="AV16" i="6853"/>
  <c r="AU16" i="6853"/>
  <c r="AT16" i="6853"/>
  <c r="AS16" i="6853"/>
  <c r="AR16" i="6853"/>
  <c r="AQ16" i="6853"/>
  <c r="AP16" i="6853"/>
  <c r="AO16" i="6853"/>
  <c r="AN16" i="6853"/>
  <c r="AM16" i="6853"/>
  <c r="AL16" i="6853"/>
  <c r="AK16" i="6853"/>
  <c r="AJ16" i="6853"/>
  <c r="AI16" i="6853"/>
  <c r="BL15" i="6853"/>
  <c r="BK15" i="6853"/>
  <c r="BJ15" i="6853"/>
  <c r="BI15" i="6853"/>
  <c r="BH15" i="6853"/>
  <c r="BG15" i="6853"/>
  <c r="BF15" i="6853"/>
  <c r="BE15" i="6853"/>
  <c r="BD15" i="6853"/>
  <c r="BC15" i="6853"/>
  <c r="BB15" i="6853"/>
  <c r="BA15" i="6853"/>
  <c r="AV15" i="6853"/>
  <c r="AU15" i="6853"/>
  <c r="AT15" i="6853"/>
  <c r="AS15" i="6853"/>
  <c r="AR15" i="6853"/>
  <c r="AQ15" i="6853"/>
  <c r="AP15" i="6853"/>
  <c r="AO15" i="6853"/>
  <c r="AN15" i="6853"/>
  <c r="AM15" i="6853"/>
  <c r="AL15" i="6853"/>
  <c r="AK15" i="6853"/>
  <c r="AJ15" i="6853"/>
  <c r="AI15" i="6853"/>
  <c r="BL9" i="6853"/>
  <c r="BK9" i="6853"/>
  <c r="BJ9" i="6853"/>
  <c r="BI9" i="6853"/>
  <c r="BH9" i="6853"/>
  <c r="BG9" i="6853"/>
  <c r="BF9" i="6853"/>
  <c r="BE9" i="6853"/>
  <c r="BD9" i="6853"/>
  <c r="BC9" i="6853"/>
  <c r="BB9" i="6853"/>
  <c r="BA9" i="6853"/>
  <c r="AV9" i="6853"/>
  <c r="AU9" i="6853"/>
  <c r="AT9" i="6853"/>
  <c r="AS9" i="6853"/>
  <c r="AR9" i="6853"/>
  <c r="AQ9" i="6853"/>
  <c r="AP9" i="6853"/>
  <c r="AO9" i="6853"/>
  <c r="AN9" i="6853"/>
  <c r="AM9" i="6853"/>
  <c r="AL9" i="6853"/>
  <c r="AK9" i="6853"/>
  <c r="AJ9" i="6853"/>
  <c r="AI9" i="6853"/>
  <c r="BL8" i="6853"/>
  <c r="BK8" i="6853"/>
  <c r="BJ8" i="6853"/>
  <c r="BI8" i="6853"/>
  <c r="BH8" i="6853"/>
  <c r="BG8" i="6853"/>
  <c r="BF8" i="6853"/>
  <c r="BE8" i="6853"/>
  <c r="BD8" i="6853"/>
  <c r="BC8" i="6853"/>
  <c r="BB8" i="6853"/>
  <c r="BA8" i="6853"/>
  <c r="AV8" i="6853"/>
  <c r="AU8" i="6853"/>
  <c r="AT8" i="6853"/>
  <c r="AS8" i="6853"/>
  <c r="AR8" i="6853"/>
  <c r="AQ8" i="6853"/>
  <c r="AP8" i="6853"/>
  <c r="AO8" i="6853"/>
  <c r="AN8" i="6853"/>
  <c r="AM8" i="6853"/>
  <c r="AL8" i="6853"/>
  <c r="AK8" i="6853"/>
  <c r="AJ8" i="6853"/>
  <c r="AI8" i="6853"/>
  <c r="AK28" i="6849"/>
  <c r="AT29" i="6849"/>
  <c r="BF29" i="6849"/>
  <c r="AP29" i="6849"/>
  <c r="BB29" i="6849"/>
  <c r="AM30" i="6853"/>
  <c r="AM31" i="6853"/>
  <c r="AF8" i="6850"/>
  <c r="BA8" i="6850"/>
  <c r="AZ8" i="6850"/>
  <c r="AY8" i="6850"/>
  <c r="AX8" i="6850"/>
  <c r="AW8" i="6850"/>
  <c r="AV8" i="6850"/>
  <c r="AQ8" i="6850"/>
  <c r="AP8" i="6850"/>
  <c r="AO8" i="6850"/>
  <c r="AN8" i="6850"/>
  <c r="AM8" i="6850"/>
  <c r="AL8" i="6850"/>
  <c r="AK8" i="6850"/>
  <c r="AJ8" i="6850"/>
  <c r="AI8" i="6850"/>
  <c r="AH8" i="6850"/>
  <c r="AG8" i="6850"/>
  <c r="AH9" i="6848"/>
  <c r="AH10" i="6848"/>
  <c r="M34" i="6848"/>
  <c r="BI8" i="6848"/>
  <c r="T35" i="6848"/>
  <c r="T34" i="6848"/>
  <c r="AQ12" i="6848"/>
  <c r="AQ13" i="6848"/>
  <c r="AE10" i="6848"/>
  <c r="AE9" i="6848"/>
  <c r="X25" i="6851"/>
  <c r="X27" i="6851"/>
  <c r="W25" i="6851"/>
  <c r="W27" i="6851"/>
  <c r="V25" i="6851"/>
  <c r="V27" i="6851"/>
  <c r="U25" i="6851"/>
  <c r="U27" i="6851"/>
  <c r="T25" i="6851"/>
  <c r="T27" i="6851"/>
  <c r="S25" i="6851"/>
  <c r="S27" i="6851"/>
  <c r="R25" i="6851"/>
  <c r="R27" i="6851"/>
  <c r="Q25" i="6851"/>
  <c r="Q27" i="6851"/>
  <c r="P25" i="6851"/>
  <c r="P27" i="6851"/>
  <c r="O25" i="6851"/>
  <c r="O27" i="6851"/>
  <c r="N25" i="6851"/>
  <c r="N27" i="6851"/>
  <c r="X24" i="6851"/>
  <c r="X26" i="6851"/>
  <c r="W24" i="6851"/>
  <c r="W26" i="6851"/>
  <c r="V24" i="6851"/>
  <c r="V26" i="6851"/>
  <c r="U24" i="6851"/>
  <c r="U26" i="6851"/>
  <c r="T24" i="6851"/>
  <c r="T26" i="6851"/>
  <c r="S24" i="6851"/>
  <c r="S26" i="6851"/>
  <c r="R24" i="6851"/>
  <c r="R26" i="6851"/>
  <c r="Q24" i="6851"/>
  <c r="Q26" i="6851"/>
  <c r="P24" i="6851"/>
  <c r="P26" i="6851"/>
  <c r="AC13" i="6851"/>
  <c r="AZ17" i="6851"/>
  <c r="AY17" i="6851"/>
  <c r="AX17" i="6851"/>
  <c r="AW17" i="6851"/>
  <c r="AV17" i="6851"/>
  <c r="AU17" i="6851"/>
  <c r="AT17" i="6851"/>
  <c r="AS17" i="6851"/>
  <c r="AR17" i="6851"/>
  <c r="AQ17" i="6851"/>
  <c r="AP17" i="6851"/>
  <c r="AO17" i="6851"/>
  <c r="AN17" i="6851"/>
  <c r="AM17" i="6851"/>
  <c r="AL17" i="6851"/>
  <c r="AK17" i="6851"/>
  <c r="AJ17" i="6851"/>
  <c r="AI17" i="6851"/>
  <c r="AH17" i="6851"/>
  <c r="AG17" i="6851"/>
  <c r="AF17" i="6851"/>
  <c r="AE17" i="6851"/>
  <c r="AD17" i="6851"/>
  <c r="AC17" i="6851"/>
  <c r="AZ16" i="6851"/>
  <c r="AY16" i="6851"/>
  <c r="AX16" i="6851"/>
  <c r="AW16" i="6851"/>
  <c r="AV16" i="6851"/>
  <c r="AU16" i="6851"/>
  <c r="AT16" i="6851"/>
  <c r="AS16" i="6851"/>
  <c r="AR16" i="6851"/>
  <c r="AQ16" i="6851"/>
  <c r="AP16" i="6851"/>
  <c r="AO16" i="6851"/>
  <c r="AN16" i="6851"/>
  <c r="AM16" i="6851"/>
  <c r="AL16" i="6851"/>
  <c r="AK16" i="6851"/>
  <c r="AJ16" i="6851"/>
  <c r="AI16" i="6851"/>
  <c r="AH16" i="6851"/>
  <c r="AG16" i="6851"/>
  <c r="AF16" i="6851"/>
  <c r="O24" i="6851"/>
  <c r="O26" i="6851"/>
  <c r="AE16" i="6851"/>
  <c r="N24" i="6851"/>
  <c r="N26" i="6851"/>
  <c r="AD16" i="6851"/>
  <c r="AC16" i="6851"/>
  <c r="AZ15" i="6851"/>
  <c r="AZ19" i="6851"/>
  <c r="AY15" i="6851"/>
  <c r="AY19" i="6851"/>
  <c r="AX15" i="6851"/>
  <c r="AX19" i="6851"/>
  <c r="AW15" i="6851"/>
  <c r="AW19" i="6851"/>
  <c r="AV15" i="6851"/>
  <c r="AV19" i="6851"/>
  <c r="AU15" i="6851"/>
  <c r="AU19" i="6851"/>
  <c r="AT15" i="6851"/>
  <c r="AT19" i="6851"/>
  <c r="AS15" i="6851"/>
  <c r="AS19" i="6851"/>
  <c r="AR15" i="6851"/>
  <c r="AR19" i="6851"/>
  <c r="AQ15" i="6851"/>
  <c r="AQ19" i="6851"/>
  <c r="AP15" i="6851"/>
  <c r="AP19" i="6851"/>
  <c r="AO15" i="6851"/>
  <c r="AO19" i="6851"/>
  <c r="AN15" i="6851"/>
  <c r="AN19" i="6851"/>
  <c r="AM15" i="6851"/>
  <c r="AM19" i="6851"/>
  <c r="AL15" i="6851"/>
  <c r="AL19" i="6851"/>
  <c r="AK15" i="6851"/>
  <c r="AK19" i="6851"/>
  <c r="AJ15" i="6851"/>
  <c r="AJ19" i="6851"/>
  <c r="AI15" i="6851"/>
  <c r="AI19" i="6851"/>
  <c r="AH15" i="6851"/>
  <c r="AH19" i="6851"/>
  <c r="AG15" i="6851"/>
  <c r="AG19" i="6851"/>
  <c r="AF15" i="6851"/>
  <c r="AF19" i="6851"/>
  <c r="AE15" i="6851"/>
  <c r="AE19" i="6851"/>
  <c r="AD15" i="6851"/>
  <c r="AD19" i="6851"/>
  <c r="AC15" i="6851"/>
  <c r="AC19" i="6851"/>
  <c r="AZ14" i="6851"/>
  <c r="AY14" i="6851"/>
  <c r="AX14" i="6851"/>
  <c r="AW14" i="6851"/>
  <c r="AV14" i="6851"/>
  <c r="AU14" i="6851"/>
  <c r="AT14" i="6851"/>
  <c r="AS14" i="6851"/>
  <c r="AR14" i="6851"/>
  <c r="AQ14" i="6851"/>
  <c r="AP14" i="6851"/>
  <c r="AO14" i="6851"/>
  <c r="AN14" i="6851"/>
  <c r="AM14" i="6851"/>
  <c r="AL14" i="6851"/>
  <c r="AK14" i="6851"/>
  <c r="AJ14" i="6851"/>
  <c r="AI14" i="6851"/>
  <c r="AH14" i="6851"/>
  <c r="AG14" i="6851"/>
  <c r="AF14" i="6851"/>
  <c r="AE14" i="6851"/>
  <c r="AD14" i="6851"/>
  <c r="AC14" i="6851"/>
  <c r="AZ13" i="6851"/>
  <c r="AY13" i="6851"/>
  <c r="AX13" i="6851"/>
  <c r="AW13" i="6851"/>
  <c r="AV13" i="6851"/>
  <c r="AU13" i="6851"/>
  <c r="AT13" i="6851"/>
  <c r="AS13" i="6851"/>
  <c r="AR13" i="6851"/>
  <c r="AQ13" i="6851"/>
  <c r="AP13" i="6851"/>
  <c r="AO13" i="6851"/>
  <c r="AN13" i="6851"/>
  <c r="AM13" i="6851"/>
  <c r="AL13" i="6851"/>
  <c r="AK13" i="6851"/>
  <c r="AJ13" i="6851"/>
  <c r="AI13" i="6851"/>
  <c r="AH13" i="6851"/>
  <c r="AG13" i="6851"/>
  <c r="AF13" i="6851"/>
  <c r="AE13" i="6851"/>
  <c r="AD13" i="6851"/>
  <c r="I17" i="6851"/>
  <c r="H17" i="6851"/>
  <c r="G17" i="6851"/>
  <c r="F17" i="6851"/>
  <c r="E17" i="6851"/>
  <c r="D17" i="6851"/>
  <c r="I16" i="6851"/>
  <c r="H16" i="6851"/>
  <c r="G16" i="6851"/>
  <c r="F16" i="6851"/>
  <c r="E16" i="6851"/>
  <c r="D16" i="6851"/>
  <c r="I15" i="6851"/>
  <c r="I19" i="6851"/>
  <c r="H15" i="6851"/>
  <c r="H19" i="6851"/>
  <c r="G15" i="6851"/>
  <c r="F15" i="6851"/>
  <c r="F19" i="6851"/>
  <c r="E15" i="6851"/>
  <c r="E19" i="6851"/>
  <c r="D15" i="6851"/>
  <c r="D19" i="6851"/>
  <c r="I14" i="6851"/>
  <c r="H14" i="6851"/>
  <c r="G14" i="6851"/>
  <c r="F14" i="6851"/>
  <c r="E14" i="6851"/>
  <c r="D14" i="6851"/>
  <c r="I13" i="6851"/>
  <c r="H13" i="6851"/>
  <c r="G13" i="6851"/>
  <c r="F13" i="6851"/>
  <c r="E13" i="6851"/>
  <c r="D13" i="6851"/>
  <c r="AC18" i="6851"/>
  <c r="AG18" i="6851"/>
  <c r="AK18" i="6851"/>
  <c r="AO18" i="6851"/>
  <c r="AS18" i="6851"/>
  <c r="AW18" i="6851"/>
  <c r="AD18" i="6851"/>
  <c r="AH18" i="6851"/>
  <c r="AL18" i="6851"/>
  <c r="AP18" i="6851"/>
  <c r="AT18" i="6851"/>
  <c r="AX18" i="6851"/>
  <c r="AE18" i="6851"/>
  <c r="AI18" i="6851"/>
  <c r="AM18" i="6851"/>
  <c r="AQ18" i="6851"/>
  <c r="AU18" i="6851"/>
  <c r="AY18" i="6851"/>
  <c r="AF18" i="6851"/>
  <c r="AJ18" i="6851"/>
  <c r="AN18" i="6851"/>
  <c r="AR18" i="6851"/>
  <c r="AV18" i="6851"/>
  <c r="AZ18" i="6851"/>
  <c r="G18" i="6851"/>
  <c r="D18" i="6851"/>
  <c r="H18" i="6851"/>
  <c r="E18" i="6851"/>
  <c r="I18" i="6851"/>
  <c r="G19" i="6851"/>
  <c r="F18" i="6851"/>
  <c r="AB10" i="6848"/>
  <c r="AB9" i="6848"/>
  <c r="Z9" i="6848"/>
  <c r="AA9" i="6848"/>
  <c r="AC9" i="6848"/>
  <c r="AD9" i="6848"/>
  <c r="AF9" i="6848"/>
  <c r="AG9" i="6848"/>
  <c r="AI9" i="6848"/>
  <c r="AJ9" i="6848"/>
  <c r="AK9" i="6848"/>
  <c r="AL9" i="6848"/>
  <c r="AM9" i="6848"/>
  <c r="AN9" i="6848"/>
  <c r="AO9" i="6848"/>
  <c r="AP9" i="6848"/>
  <c r="AQ9" i="6848"/>
  <c r="AR9" i="6848"/>
  <c r="AS9" i="6848"/>
  <c r="AT9" i="6848"/>
  <c r="AU9" i="6848"/>
  <c r="Z10" i="6848"/>
  <c r="AA10" i="6848"/>
  <c r="AC10" i="6848"/>
  <c r="AD10" i="6848"/>
  <c r="AF10" i="6848"/>
  <c r="AG10" i="6848"/>
  <c r="AI10" i="6848"/>
  <c r="AJ10" i="6848"/>
  <c r="AK10" i="6848"/>
  <c r="AL10" i="6848"/>
  <c r="AM10" i="6848"/>
  <c r="AN10" i="6848"/>
  <c r="AO10" i="6848"/>
  <c r="AP10" i="6848"/>
  <c r="AQ10" i="6848"/>
  <c r="AR10" i="6848"/>
  <c r="AS10" i="6848"/>
  <c r="AT10" i="6848"/>
  <c r="AU10" i="6848"/>
  <c r="N34" i="6848"/>
  <c r="O34" i="6848"/>
  <c r="P34" i="6848"/>
  <c r="AI12" i="6848"/>
  <c r="Q34" i="6848"/>
  <c r="AK12" i="6848"/>
  <c r="R34" i="6848"/>
  <c r="S34" i="6848"/>
  <c r="AO12" i="6848"/>
  <c r="U34" i="6848"/>
  <c r="V34" i="6848"/>
  <c r="M35" i="6848"/>
  <c r="N35" i="6848"/>
  <c r="AE13" i="6848"/>
  <c r="O35" i="6848"/>
  <c r="AG13" i="6848"/>
  <c r="P35" i="6848"/>
  <c r="AI13" i="6848"/>
  <c r="Q35" i="6848"/>
  <c r="R35" i="6848"/>
  <c r="S35" i="6848"/>
  <c r="AO13" i="6848"/>
  <c r="U35" i="6848"/>
  <c r="V35" i="6848"/>
  <c r="AU13" i="6848"/>
  <c r="P36" i="6848"/>
  <c r="Q36" i="6848"/>
  <c r="R36" i="6848"/>
  <c r="T36" i="6848"/>
  <c r="R37" i="6848"/>
  <c r="T37" i="6848"/>
  <c r="AF13" i="6850"/>
  <c r="AG13" i="6850"/>
  <c r="AH13" i="6850"/>
  <c r="AI13" i="6850"/>
  <c r="AJ13" i="6850"/>
  <c r="AK13" i="6850"/>
  <c r="AL13" i="6850"/>
  <c r="AM13" i="6850"/>
  <c r="AN13" i="6850"/>
  <c r="AO13" i="6850"/>
  <c r="AP13" i="6850"/>
  <c r="AQ13" i="6850"/>
  <c r="AV13" i="6850"/>
  <c r="AW13" i="6850"/>
  <c r="AX13" i="6850"/>
  <c r="AY13" i="6850"/>
  <c r="AZ13" i="6850"/>
  <c r="BA13" i="6850"/>
  <c r="AF14" i="6850"/>
  <c r="AG14" i="6850"/>
  <c r="AH14" i="6850"/>
  <c r="AI14" i="6850"/>
  <c r="AJ14" i="6850"/>
  <c r="AK14" i="6850"/>
  <c r="AL14" i="6850"/>
  <c r="AM14" i="6850"/>
  <c r="AN14" i="6850"/>
  <c r="AO14" i="6850"/>
  <c r="AP14" i="6850"/>
  <c r="AQ14" i="6850"/>
  <c r="AV14" i="6850"/>
  <c r="AW14" i="6850"/>
  <c r="AX14" i="6850"/>
  <c r="AY14" i="6850"/>
  <c r="AZ14" i="6850"/>
  <c r="BA14" i="6850"/>
  <c r="AM23" i="6850"/>
  <c r="AY23" i="6850"/>
  <c r="AE24" i="6850"/>
  <c r="AK24" i="6850"/>
  <c r="AM24" i="6850"/>
  <c r="AQ24" i="6850"/>
  <c r="AY24" i="6850"/>
  <c r="BA24" i="6850"/>
  <c r="V36" i="6848"/>
  <c r="Y39" i="6850"/>
  <c r="T39" i="6850"/>
  <c r="AP28" i="6850" s="1"/>
  <c r="V39" i="6850"/>
  <c r="V37" i="6848"/>
  <c r="S37" i="6848"/>
  <c r="Q37" i="6848"/>
  <c r="AK13" i="6848"/>
  <c r="O37" i="6848"/>
  <c r="W39" i="6850"/>
  <c r="AV28" i="6850" s="1"/>
  <c r="U36" i="6848"/>
  <c r="AX24" i="6850"/>
  <c r="AL24" i="6850"/>
  <c r="AZ24" i="6850"/>
  <c r="AP24" i="6850"/>
  <c r="AN24" i="6850"/>
  <c r="AJ24" i="6850"/>
  <c r="O39" i="6850"/>
  <c r="AV24" i="6850"/>
  <c r="AH24" i="6850"/>
  <c r="R39" i="6850"/>
  <c r="AL28" i="6850" s="1"/>
  <c r="S39" i="6850"/>
  <c r="AN28" i="6850" s="1"/>
  <c r="X39" i="6850"/>
  <c r="AX28" i="6850" s="1"/>
  <c r="AX23" i="6850"/>
  <c r="AV23" i="6850"/>
  <c r="AJ23" i="6850"/>
  <c r="O38" i="6850"/>
  <c r="M36" i="6848"/>
  <c r="S36" i="6848"/>
  <c r="O36" i="6848"/>
  <c r="AG12" i="6848"/>
  <c r="AM12" i="6848"/>
  <c r="N36" i="6848"/>
  <c r="U37" i="6848"/>
  <c r="AS13" i="6848"/>
  <c r="P37" i="6848"/>
  <c r="AM13" i="6848"/>
  <c r="N37" i="6848"/>
  <c r="M37" i="6848"/>
  <c r="AZ28" i="6850"/>
  <c r="X41" i="6850" l="1"/>
  <c r="P39" i="6850"/>
  <c r="AH28" i="6850" s="1"/>
  <c r="Y41" i="6850"/>
  <c r="W41" i="6850"/>
  <c r="U39" i="6850"/>
  <c r="U41" i="6850" s="1"/>
  <c r="AO24" i="6850"/>
  <c r="T41" i="6850"/>
  <c r="R41" i="6850"/>
  <c r="AI24" i="6850"/>
  <c r="AG24" i="6850"/>
  <c r="P41" i="6850"/>
  <c r="W36" i="6849"/>
  <c r="V36" i="6849"/>
  <c r="AR29" i="6849"/>
  <c r="R36" i="6849"/>
  <c r="T36" i="6849"/>
  <c r="BH29" i="6849"/>
  <c r="Z36" i="6849"/>
  <c r="BG33" i="6849"/>
  <c r="Y36" i="6849"/>
  <c r="BE33" i="6849" s="1"/>
  <c r="BD29" i="6849"/>
  <c r="BC29" i="6849"/>
  <c r="X36" i="6849"/>
  <c r="BA33" i="6849"/>
  <c r="U36" i="6849"/>
  <c r="AW33" i="6849" s="1"/>
  <c r="AV29" i="6849"/>
  <c r="S36" i="6849"/>
  <c r="AS33" i="6849" s="1"/>
  <c r="AQ29" i="6849"/>
  <c r="Q36" i="6849"/>
  <c r="AN29" i="6849"/>
  <c r="AO33" i="6849"/>
  <c r="AL29" i="6849"/>
  <c r="P36" i="6849"/>
  <c r="O36" i="6849"/>
  <c r="AK33" i="6849" s="1"/>
  <c r="AI29" i="6849"/>
  <c r="R34" i="6853"/>
  <c r="AO36" i="6853" s="1"/>
  <c r="X34" i="6853"/>
  <c r="AA34" i="6853"/>
  <c r="W34" i="6853"/>
  <c r="T34" i="6853"/>
  <c r="AP31" i="6853"/>
  <c r="Q34" i="6853"/>
  <c r="AM36" i="6853" s="1"/>
  <c r="P34" i="6853"/>
  <c r="AK36" i="6853" s="1"/>
  <c r="AI31" i="6853"/>
  <c r="AJ28" i="6850"/>
  <c r="Q37" i="6850"/>
  <c r="Q41" i="6850" s="1"/>
  <c r="AF23" i="6850"/>
  <c r="AG23" i="6850"/>
  <c r="AO23" i="6850"/>
  <c r="O37" i="6850"/>
  <c r="O41" i="6850" s="1"/>
  <c r="AX27" i="6850"/>
  <c r="AF28" i="6850"/>
  <c r="AF24" i="6850"/>
  <c r="S37" i="6850"/>
  <c r="S41" i="6850" s="1"/>
  <c r="AI23" i="6850"/>
  <c r="V37" i="6850"/>
  <c r="V41" i="6850" s="1"/>
  <c r="R38" i="6850"/>
  <c r="R40" i="6850" s="1"/>
  <c r="Y38" i="6850"/>
  <c r="AN23" i="6850"/>
  <c r="V38" i="6850"/>
  <c r="Q38" i="6850"/>
  <c r="AJ27" i="6850" s="1"/>
  <c r="AV27" i="6850"/>
  <c r="W40" i="6850"/>
  <c r="P40" i="6850"/>
  <c r="AH27" i="6850"/>
  <c r="T38" i="6850"/>
  <c r="T40" i="6850" s="1"/>
  <c r="AH23" i="6850"/>
  <c r="X40" i="6850"/>
  <c r="U40" i="6850"/>
  <c r="AR27" i="6850"/>
  <c r="AP23" i="6850"/>
  <c r="AF27" i="6850"/>
  <c r="AU33" i="6849"/>
  <c r="U34" i="6849"/>
  <c r="P34" i="6849"/>
  <c r="P37" i="6849" s="1"/>
  <c r="AU29" i="6849"/>
  <c r="AM29" i="6849"/>
  <c r="AL28" i="6849"/>
  <c r="BG29" i="6849"/>
  <c r="BH28" i="6849"/>
  <c r="BG28" i="6849"/>
  <c r="AV28" i="6849"/>
  <c r="AQ28" i="6849"/>
  <c r="AM33" i="6849"/>
  <c r="Q34" i="6849"/>
  <c r="BC28" i="6849"/>
  <c r="O34" i="6849"/>
  <c r="Y34" i="6849"/>
  <c r="Y38" i="6849" s="1"/>
  <c r="T34" i="6849"/>
  <c r="T38" i="6849" s="1"/>
  <c r="Z34" i="6849"/>
  <c r="Z38" i="6849" s="1"/>
  <c r="AS28" i="6849"/>
  <c r="T35" i="6849"/>
  <c r="AU32" i="6849" s="1"/>
  <c r="BE28" i="6849"/>
  <c r="R35" i="6849"/>
  <c r="AQ32" i="6849" s="1"/>
  <c r="BA29" i="6849"/>
  <c r="BA28" i="6849"/>
  <c r="AO29" i="6849"/>
  <c r="AQ33" i="6849"/>
  <c r="BC33" i="6849"/>
  <c r="V34" i="6849"/>
  <c r="AI28" i="6849"/>
  <c r="R34" i="6849"/>
  <c r="R38" i="6849" s="1"/>
  <c r="S34" i="6849"/>
  <c r="X34" i="6849"/>
  <c r="W34" i="6849"/>
  <c r="W38" i="6849" s="1"/>
  <c r="AR28" i="6849"/>
  <c r="BB28" i="6849"/>
  <c r="AP28" i="6849"/>
  <c r="U35" i="6849"/>
  <c r="AW32" i="6849" s="1"/>
  <c r="O35" i="6849"/>
  <c r="AK32" i="6849" s="1"/>
  <c r="X35" i="6849"/>
  <c r="BC32" i="6849" s="1"/>
  <c r="Z35" i="6849"/>
  <c r="AM28" i="6849"/>
  <c r="AM32" i="6849"/>
  <c r="BE32" i="6849"/>
  <c r="AO28" i="6849"/>
  <c r="W35" i="6849"/>
  <c r="AP30" i="6853"/>
  <c r="BB30" i="6853"/>
  <c r="BL31" i="6853"/>
  <c r="AN30" i="6853"/>
  <c r="AJ30" i="6853"/>
  <c r="BC30" i="6853"/>
  <c r="BH31" i="6853"/>
  <c r="AO31" i="6853"/>
  <c r="T33" i="6853"/>
  <c r="AI30" i="6853"/>
  <c r="AU30" i="6853"/>
  <c r="P33" i="6853"/>
  <c r="AK35" i="6853" s="1"/>
  <c r="AK30" i="6853"/>
  <c r="AU31" i="6853"/>
  <c r="AO30" i="6853"/>
  <c r="AK31" i="6853"/>
  <c r="AS36" i="6853"/>
  <c r="BH30" i="6853"/>
  <c r="BG36" i="6853"/>
  <c r="S33" i="6853"/>
  <c r="AQ35" i="6853" s="1"/>
  <c r="AS35" i="6853"/>
  <c r="AQ30" i="6853"/>
  <c r="AV30" i="6853"/>
  <c r="R33" i="6853"/>
  <c r="AO35" i="6853" s="1"/>
  <c r="U33" i="6853"/>
  <c r="AU35" i="6853" s="1"/>
  <c r="AS31" i="6853"/>
  <c r="AS30" i="6853"/>
  <c r="U32" i="6853"/>
  <c r="AA32" i="6853"/>
  <c r="AA36" i="6853" s="1"/>
  <c r="BF30" i="6853"/>
  <c r="Z34" i="6853"/>
  <c r="BE36" i="6853" s="1"/>
  <c r="AA33" i="6853"/>
  <c r="BG35" i="6853" s="1"/>
  <c r="S34" i="6853"/>
  <c r="AQ36" i="6853" s="1"/>
  <c r="V32" i="6853"/>
  <c r="BI30" i="6853"/>
  <c r="AN31" i="6853"/>
  <c r="V34" i="6853"/>
  <c r="W33" i="6853"/>
  <c r="P32" i="6853"/>
  <c r="AT30" i="6853"/>
  <c r="BE30" i="6853"/>
  <c r="BG31" i="6853"/>
  <c r="R36" i="6853"/>
  <c r="BG30" i="6853"/>
  <c r="W32" i="6853"/>
  <c r="AV31" i="6853"/>
  <c r="Q33" i="6853"/>
  <c r="AM35" i="6853" s="1"/>
  <c r="AQ31" i="6853"/>
  <c r="Y32" i="6853"/>
  <c r="Y33" i="6853"/>
  <c r="BC35" i="6853" s="1"/>
  <c r="BA31" i="6853"/>
  <c r="Z33" i="6853"/>
  <c r="BE35" i="6853" s="1"/>
  <c r="BJ31" i="6853"/>
  <c r="X32" i="6853"/>
  <c r="Q32" i="6853"/>
  <c r="BK36" i="6853"/>
  <c r="AT31" i="6853"/>
  <c r="BA36" i="6853"/>
  <c r="BL30" i="6853"/>
  <c r="Z32" i="6853"/>
  <c r="U34" i="6853"/>
  <c r="AU36" i="6853" s="1"/>
  <c r="T32" i="6853"/>
  <c r="BE31" i="6853"/>
  <c r="V33" i="6853"/>
  <c r="S32" i="6853"/>
  <c r="Y34" i="6853"/>
  <c r="BC36" i="6853" s="1"/>
  <c r="BC31" i="6853"/>
  <c r="X33" i="6853"/>
  <c r="BA35" i="6853" s="1"/>
  <c r="BA30" i="6853"/>
  <c r="BI31" i="6853"/>
  <c r="AB32" i="6853"/>
  <c r="BK31" i="6853"/>
  <c r="BK30" i="6853"/>
  <c r="BK35" i="6853"/>
  <c r="BJ30" i="6853"/>
  <c r="BI35" i="6853"/>
  <c r="BI36" i="6853"/>
  <c r="Y37" i="6849" l="1"/>
  <c r="U38" i="6849"/>
  <c r="V38" i="6849"/>
  <c r="AR28" i="6850"/>
  <c r="S40" i="6850"/>
  <c r="V40" i="6850"/>
  <c r="X38" i="6849"/>
  <c r="Q38" i="6849"/>
  <c r="P38" i="6849"/>
  <c r="O38" i="6849"/>
  <c r="S38" i="6849"/>
  <c r="W36" i="6853"/>
  <c r="V36" i="6853"/>
  <c r="O40" i="6850"/>
  <c r="Q40" i="6850"/>
  <c r="AL27" i="6850"/>
  <c r="AZ27" i="6850"/>
  <c r="Y40" i="6850"/>
  <c r="AP27" i="6850"/>
  <c r="X37" i="6849"/>
  <c r="Q37" i="6849"/>
  <c r="T37" i="6849"/>
  <c r="W37" i="6849"/>
  <c r="Z37" i="6849"/>
  <c r="U37" i="6849"/>
  <c r="BG32" i="6849"/>
  <c r="O37" i="6849"/>
  <c r="S37" i="6849"/>
  <c r="R37" i="6849"/>
  <c r="V37" i="6849"/>
  <c r="AO32" i="6849"/>
  <c r="U35" i="6853"/>
  <c r="P35" i="6853"/>
  <c r="R35" i="6853"/>
  <c r="P36" i="6853"/>
  <c r="AA35" i="6853"/>
  <c r="Y36" i="6853"/>
  <c r="W35" i="6853"/>
  <c r="Y35" i="6853"/>
  <c r="Z36" i="6853"/>
  <c r="Z35" i="6853"/>
  <c r="S35" i="6853"/>
  <c r="S36" i="6853"/>
  <c r="AW35" i="6853"/>
  <c r="V35" i="6853"/>
  <c r="T35" i="6853"/>
  <c r="T36" i="6853"/>
  <c r="AC35" i="6853"/>
  <c r="AC36" i="6853"/>
  <c r="Q35" i="6853"/>
  <c r="Q36" i="6853"/>
  <c r="X36" i="6853"/>
  <c r="X35" i="6853"/>
  <c r="AB36" i="6853"/>
  <c r="AB35" i="6853"/>
  <c r="U36" i="6853"/>
</calcChain>
</file>

<file path=xl/comments1.xml><?xml version="1.0" encoding="utf-8"?>
<comments xmlns="http://schemas.openxmlformats.org/spreadsheetml/2006/main">
  <authors>
    <author>naka中谷　幸代　３　鳥取県園芸部果実課</author>
  </authors>
  <commentList>
    <comment ref="R38" authorId="0" shapeId="0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comments2.xml><?xml version="1.0" encoding="utf-8"?>
<comments xmlns="http://schemas.openxmlformats.org/spreadsheetml/2006/main">
  <authors>
    <author>naka中谷　幸代　３　鳥取県園芸部果実課</author>
  </authors>
  <commentList>
    <comment ref="Q41" authorId="0" shapeId="0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comments3.xml><?xml version="1.0" encoding="utf-8"?>
<comments xmlns="http://schemas.openxmlformats.org/spreadsheetml/2006/main">
  <authors>
    <author>naka中谷　幸代　３　鳥取県園芸部果実課</author>
  </authors>
  <commentList>
    <comment ref="Q44" authorId="0" shapeId="0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comments4.xml><?xml version="1.0" encoding="utf-8"?>
<comments xmlns="http://schemas.openxmlformats.org/spreadsheetml/2006/main">
  <authors>
    <author>naka中谷　幸代　３　鳥取県園芸部果実課</author>
  </authors>
  <commentList>
    <comment ref="P30" authorId="0" shapeId="0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sharedStrings.xml><?xml version="1.0" encoding="utf-8"?>
<sst xmlns="http://schemas.openxmlformats.org/spreadsheetml/2006/main" count="811" uniqueCount="167">
  <si>
    <t>5月14日</t>
  </si>
  <si>
    <t>5月24日</t>
  </si>
  <si>
    <t>6月3日</t>
  </si>
  <si>
    <t>6月13日</t>
  </si>
  <si>
    <t>6月23日</t>
  </si>
  <si>
    <t>7月3日</t>
  </si>
  <si>
    <t>7月13日</t>
  </si>
  <si>
    <t>7月23日</t>
  </si>
  <si>
    <t>8月2日</t>
  </si>
  <si>
    <t>8月12日</t>
  </si>
  <si>
    <t>8月22日</t>
  </si>
  <si>
    <t>9月1日</t>
  </si>
  <si>
    <t>9月11日</t>
  </si>
  <si>
    <t>備　考</t>
  </si>
  <si>
    <t>縦径(mm)</t>
  </si>
  <si>
    <t>横径(mm)</t>
  </si>
  <si>
    <t>（交配日）</t>
  </si>
  <si>
    <t>本　　年</t>
  </si>
  <si>
    <t>-</t>
  </si>
  <si>
    <t>前　　年</t>
  </si>
  <si>
    <t>平　　年</t>
  </si>
  <si>
    <t>前年対比</t>
  </si>
  <si>
    <t>平年対比</t>
  </si>
  <si>
    <t>園　試</t>
  </si>
  <si>
    <t>5/14～</t>
  </si>
  <si>
    <t>5/24～</t>
  </si>
  <si>
    <t>6/ 3～</t>
  </si>
  <si>
    <t>6/13～</t>
  </si>
  <si>
    <t>6/23～</t>
  </si>
  <si>
    <t>7/ 3～</t>
  </si>
  <si>
    <t>7/13～</t>
  </si>
  <si>
    <t>7/23～</t>
  </si>
  <si>
    <t>8/ 2～</t>
  </si>
  <si>
    <t>8/12～</t>
  </si>
  <si>
    <t>8/22～</t>
  </si>
  <si>
    <t>7/2</t>
  </si>
  <si>
    <t>5/23</t>
  </si>
  <si>
    <t>6/2</t>
  </si>
  <si>
    <t>6/12</t>
  </si>
  <si>
    <t>6/22</t>
  </si>
  <si>
    <t>7/12</t>
  </si>
  <si>
    <t>7/22</t>
  </si>
  <si>
    <t>8/1</t>
  </si>
  <si>
    <t>8/11</t>
  </si>
  <si>
    <t>8/21</t>
  </si>
  <si>
    <t>8/31</t>
  </si>
  <si>
    <t>9/10</t>
  </si>
  <si>
    <t>本　年</t>
  </si>
  <si>
    <t>平　均</t>
  </si>
  <si>
    <t>前　年</t>
  </si>
  <si>
    <t>平　年</t>
  </si>
  <si>
    <t>前年比</t>
  </si>
  <si>
    <t>平年比</t>
  </si>
  <si>
    <t>5月4日</t>
  </si>
  <si>
    <t>交配日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</si>
  <si>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</si>
  <si>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</si>
  <si>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</si>
  <si>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</si>
  <si>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</si>
  <si>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</si>
  <si>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</si>
  <si>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</si>
  <si>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</si>
  <si>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</si>
  <si>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平年</t>
  </si>
  <si>
    <t>　　　　３．ジベ・エス併用処理。</t>
  </si>
  <si>
    <t>5/ 4～</t>
  </si>
  <si>
    <t>5/13</t>
  </si>
  <si>
    <t>郡　家</t>
  </si>
  <si>
    <t>10月21日</t>
  </si>
  <si>
    <t>11月4日</t>
  </si>
  <si>
    <t>11月14日</t>
  </si>
  <si>
    <t>9月21日</t>
  </si>
  <si>
    <t>10月1日</t>
  </si>
  <si>
    <t>10月11日</t>
  </si>
  <si>
    <t>長径(mm)</t>
  </si>
  <si>
    <t>高さ(mm)</t>
  </si>
  <si>
    <t>本  　年</t>
  </si>
  <si>
    <t>前  　年</t>
  </si>
  <si>
    <t>河　原</t>
  </si>
  <si>
    <t>平  　年</t>
  </si>
  <si>
    <t>富</t>
  </si>
  <si>
    <t>会　見</t>
  </si>
  <si>
    <t>9/ 1～</t>
  </si>
  <si>
    <t>9/11～</t>
  </si>
  <si>
    <t>9/21～</t>
  </si>
  <si>
    <t>10/ 1～</t>
  </si>
  <si>
    <t>10/11～</t>
  </si>
  <si>
    <t>10/21～</t>
  </si>
  <si>
    <t>11/4～</t>
  </si>
  <si>
    <t>9/20</t>
  </si>
  <si>
    <t>9/30</t>
  </si>
  <si>
    <t>10/10</t>
  </si>
  <si>
    <t>10/20</t>
  </si>
  <si>
    <t>11/3</t>
  </si>
  <si>
    <t>11/13</t>
  </si>
  <si>
    <t>有</t>
  </si>
  <si>
    <t>八　東</t>
  </si>
  <si>
    <t>平均値</t>
  </si>
  <si>
    <t>　前年値　園芸試験場のみの前年値</t>
  </si>
  <si>
    <t>　平年値　園芸試験場（平成２１年～平成２９年）の平年値（９年間）</t>
  </si>
  <si>
    <t>本年</t>
  </si>
  <si>
    <t>前年</t>
  </si>
  <si>
    <t>日</t>
  </si>
  <si>
    <t>前年比</t>
    <phoneticPr fontId="15"/>
  </si>
  <si>
    <t>平年比</t>
    <phoneticPr fontId="15"/>
  </si>
  <si>
    <t>前年比</t>
    <rPh sb="1" eb="2">
      <t>ネン</t>
    </rPh>
    <phoneticPr fontId="15"/>
  </si>
  <si>
    <t>平年比</t>
    <rPh sb="1" eb="2">
      <t>ネン</t>
    </rPh>
    <phoneticPr fontId="15"/>
  </si>
  <si>
    <t>平成３０年度　輝太郎作況調査園の果実発育調査結果</t>
    <phoneticPr fontId="15"/>
  </si>
  <si>
    <t>8/1</t>
    <phoneticPr fontId="15"/>
  </si>
  <si>
    <t>×</t>
    <phoneticPr fontId="15"/>
  </si>
  <si>
    <t>×</t>
    <phoneticPr fontId="15"/>
  </si>
  <si>
    <t xml:space="preserve">データ入力 → </t>
    <rPh sb="3" eb="5">
      <t>ニュウリョク</t>
    </rPh>
    <phoneticPr fontId="15"/>
  </si>
  <si>
    <t>データ入力</t>
    <rPh sb="3" eb="5">
      <t>ニュウリョク</t>
    </rPh>
    <phoneticPr fontId="15"/>
  </si>
  <si>
    <t xml:space="preserve">データ入力 </t>
    <rPh sb="3" eb="5">
      <t>ニュウリョク</t>
    </rPh>
    <phoneticPr fontId="15"/>
  </si>
  <si>
    <t xml:space="preserve"> </t>
    <phoneticPr fontId="15"/>
  </si>
  <si>
    <t>H30</t>
  </si>
  <si>
    <t>　　　　　　また､平年値は旧調査樹の値を含む。</t>
    <phoneticPr fontId="15"/>
  </si>
  <si>
    <t>園　試</t>
    <rPh sb="0" eb="1">
      <t>エン</t>
    </rPh>
    <rPh sb="2" eb="3">
      <t>シ</t>
    </rPh>
    <phoneticPr fontId="15"/>
  </si>
  <si>
    <t>（注）   1．平年値は１０年間（平成２２～令和元年）の平均</t>
    <rPh sb="22" eb="24">
      <t>レイワ</t>
    </rPh>
    <rPh sb="24" eb="25">
      <t>ガン</t>
    </rPh>
    <phoneticPr fontId="15"/>
  </si>
  <si>
    <t>令和２年度　ハウス二十世紀作況調査園の果実発育調査結果　</t>
    <rPh sb="0" eb="1">
      <t>レイ</t>
    </rPh>
    <rPh sb="1" eb="2">
      <t>ワ</t>
    </rPh>
    <phoneticPr fontId="15"/>
  </si>
  <si>
    <t>試験地</t>
    <rPh sb="0" eb="3">
      <t>シケンチ</t>
    </rPh>
    <phoneticPr fontId="15"/>
  </si>
  <si>
    <t>試験地</t>
    <rPh sb="0" eb="3">
      <t>シケンチ</t>
    </rPh>
    <phoneticPr fontId="15"/>
  </si>
  <si>
    <t>試験地</t>
    <rPh sb="0" eb="3">
      <t>シケンチ</t>
    </rPh>
    <phoneticPr fontId="15"/>
  </si>
  <si>
    <t>西</t>
    <phoneticPr fontId="15"/>
  </si>
  <si>
    <t>条</t>
    <phoneticPr fontId="15"/>
  </si>
  <si>
    <t>園　試</t>
    <rPh sb="0" eb="1">
      <t>エン</t>
    </rPh>
    <rPh sb="2" eb="3">
      <t>シ</t>
    </rPh>
    <phoneticPr fontId="15"/>
  </si>
  <si>
    <t>【注記】 １．各地区における平年値は以下のとおりとした。　</t>
    <rPh sb="7" eb="10">
      <t>カクチク</t>
    </rPh>
    <rPh sb="14" eb="17">
      <t>ヘイネンチ</t>
    </rPh>
    <rPh sb="18" eb="20">
      <t>イカ</t>
    </rPh>
    <phoneticPr fontId="15"/>
  </si>
  <si>
    <t>　２．八東の作況調査園を令和元年より変更。郡家の作況調査園を平成２６年より変更。</t>
    <rPh sb="12" eb="13">
      <t>レイ</t>
    </rPh>
    <rPh sb="13" eb="14">
      <t>ワ</t>
    </rPh>
    <rPh sb="14" eb="15">
      <t>ガン</t>
    </rPh>
    <phoneticPr fontId="15"/>
  </si>
  <si>
    <t>試験地</t>
    <rPh sb="0" eb="3">
      <t>シケンチ</t>
    </rPh>
    <phoneticPr fontId="15"/>
  </si>
  <si>
    <t>園　試</t>
    <rPh sb="0" eb="1">
      <t>エン</t>
    </rPh>
    <rPh sb="2" eb="3">
      <t>シ</t>
    </rPh>
    <phoneticPr fontId="15"/>
  </si>
  <si>
    <t>【注記】１．平年値は以下のとおりとした。</t>
    <rPh sb="1" eb="3">
      <t>チュウキ</t>
    </rPh>
    <rPh sb="6" eb="8">
      <t>ヘイネン</t>
    </rPh>
    <rPh sb="8" eb="9">
      <t>チ</t>
    </rPh>
    <rPh sb="10" eb="12">
      <t>イカ</t>
    </rPh>
    <phoneticPr fontId="15"/>
  </si>
  <si>
    <t>【注記】 １．各地区における平年値は以下のとおりとした。</t>
    <rPh sb="7" eb="10">
      <t>カクチク</t>
    </rPh>
    <rPh sb="14" eb="17">
      <t>ヘイネンチ</t>
    </rPh>
    <rPh sb="18" eb="20">
      <t>イカ</t>
    </rPh>
    <phoneticPr fontId="15"/>
  </si>
  <si>
    <t>3月31日、4月2日</t>
    <rPh sb="1" eb="2">
      <t>ガツ</t>
    </rPh>
    <rPh sb="4" eb="5">
      <t>ニチ</t>
    </rPh>
    <rPh sb="7" eb="8">
      <t>ガツ</t>
    </rPh>
    <rPh sb="9" eb="10">
      <t>ニチ</t>
    </rPh>
    <phoneticPr fontId="15"/>
  </si>
  <si>
    <t>　　　　２．令和２年より調査樹を変更。</t>
    <rPh sb="6" eb="8">
      <t>レイワ</t>
    </rPh>
    <rPh sb="9" eb="10">
      <t>ネン</t>
    </rPh>
    <rPh sb="12" eb="14">
      <t>チョウサ</t>
    </rPh>
    <rPh sb="14" eb="15">
      <t>ジュ</t>
    </rPh>
    <rPh sb="16" eb="18">
      <t>ヘンコウ</t>
    </rPh>
    <phoneticPr fontId="15"/>
  </si>
  <si>
    <t>平　　年</t>
    <phoneticPr fontId="15"/>
  </si>
  <si>
    <t>(倉吉)</t>
    <rPh sb="1" eb="3">
      <t>クラヨシ</t>
    </rPh>
    <phoneticPr fontId="15"/>
  </si>
  <si>
    <t>平　　年</t>
    <rPh sb="0" eb="1">
      <t>ヒラ</t>
    </rPh>
    <rPh sb="3" eb="4">
      <t>ネン</t>
    </rPh>
    <phoneticPr fontId="15"/>
  </si>
  <si>
    <t>前　　年</t>
    <rPh sb="0" eb="1">
      <t>マエ</t>
    </rPh>
    <rPh sb="3" eb="4">
      <t>ネン</t>
    </rPh>
    <phoneticPr fontId="15"/>
  </si>
  <si>
    <t>前　　年</t>
    <phoneticPr fontId="15"/>
  </si>
  <si>
    <t>―</t>
    <phoneticPr fontId="15"/>
  </si>
  <si>
    <t>　２．鳥取から河原へ平成３０年より作況調査地区を変更。</t>
    <phoneticPr fontId="15"/>
  </si>
  <si>
    <t>　　　　　　　　　園試　：平成２８年～令和３年の平均値（　６年間）</t>
    <rPh sb="9" eb="10">
      <t>エン</t>
    </rPh>
    <rPh sb="10" eb="11">
      <t>シ</t>
    </rPh>
    <rPh sb="13" eb="15">
      <t>ヘイセイ</t>
    </rPh>
    <rPh sb="17" eb="18">
      <t>ネン</t>
    </rPh>
    <rPh sb="19" eb="21">
      <t>レイワ</t>
    </rPh>
    <rPh sb="22" eb="23">
      <t>ネン</t>
    </rPh>
    <rPh sb="24" eb="27">
      <t>ヘイキンチ</t>
    </rPh>
    <rPh sb="30" eb="32">
      <t>ネンカン</t>
    </rPh>
    <phoneticPr fontId="15"/>
  </si>
  <si>
    <t>園試：平成２８年～令和３年の平均値（６年間）</t>
    <rPh sb="0" eb="1">
      <t>シ</t>
    </rPh>
    <rPh sb="3" eb="5">
      <t>ヘイセイ</t>
    </rPh>
    <rPh sb="7" eb="8">
      <t>ネン</t>
    </rPh>
    <rPh sb="9" eb="11">
      <t>レイワ</t>
    </rPh>
    <rPh sb="12" eb="13">
      <t>ネン</t>
    </rPh>
    <rPh sb="14" eb="17">
      <t>ヘイキンチ</t>
    </rPh>
    <rPh sb="19" eb="21">
      <t>ネンカン</t>
    </rPh>
    <phoneticPr fontId="15"/>
  </si>
  <si>
    <t>　３．園試本場については霜害の為、調査樹の一部を変更するとともに、要領の基準に満たない</t>
    <rPh sb="3" eb="4">
      <t>エン</t>
    </rPh>
    <rPh sb="4" eb="5">
      <t>シ</t>
    </rPh>
    <rPh sb="5" eb="7">
      <t>ホンバ</t>
    </rPh>
    <rPh sb="12" eb="14">
      <t>ソウガイ</t>
    </rPh>
    <rPh sb="15" eb="16">
      <t>タメ</t>
    </rPh>
    <rPh sb="21" eb="23">
      <t>イチブ</t>
    </rPh>
    <rPh sb="24" eb="26">
      <t>ヘンコウ</t>
    </rPh>
    <phoneticPr fontId="15"/>
  </si>
  <si>
    <r>
      <t>園　試</t>
    </r>
    <r>
      <rPr>
        <vertAlign val="superscript"/>
        <sz val="11"/>
        <rFont val="ＭＳ Ｐ明朝"/>
        <family val="1"/>
        <charset val="128"/>
      </rPr>
      <t>注２</t>
    </r>
    <rPh sb="3" eb="4">
      <t>チュウ</t>
    </rPh>
    <phoneticPr fontId="15"/>
  </si>
  <si>
    <r>
      <t>園　試</t>
    </r>
    <r>
      <rPr>
        <vertAlign val="superscript"/>
        <sz val="11"/>
        <rFont val="ＭＳ Ｐ明朝"/>
        <family val="1"/>
        <charset val="128"/>
      </rPr>
      <t>注３</t>
    </r>
    <rPh sb="3" eb="4">
      <t>チュウ</t>
    </rPh>
    <phoneticPr fontId="15"/>
  </si>
  <si>
    <t>令和５年度　富有作況調査園の果実発育調査結果</t>
    <rPh sb="0" eb="1">
      <t>レイ</t>
    </rPh>
    <rPh sb="1" eb="2">
      <t>ワ</t>
    </rPh>
    <phoneticPr fontId="15"/>
  </si>
  <si>
    <t>令和５年度　西条作況調査園の果実発育調査結果</t>
    <rPh sb="0" eb="1">
      <t>レイ</t>
    </rPh>
    <rPh sb="1" eb="2">
      <t>ワ</t>
    </rPh>
    <phoneticPr fontId="15"/>
  </si>
  <si>
    <t>令和５年度　輝太郎作況調査園の果実発育調査結果</t>
    <rPh sb="0" eb="1">
      <t>レイ</t>
    </rPh>
    <rPh sb="1" eb="2">
      <t>ワ</t>
    </rPh>
    <phoneticPr fontId="15"/>
  </si>
  <si>
    <t>　　　　　河原：平成２９年～令和4年の平均値（6年間）</t>
    <phoneticPr fontId="15"/>
  </si>
  <si>
    <t>　　　　　会見：平成２5年～令和4年の平均値（１０年間）</t>
    <phoneticPr fontId="15"/>
  </si>
  <si>
    <t>　　　　　試験地：平成２5年～令和4年の平均値（１０年間）</t>
    <rPh sb="5" eb="8">
      <t>シケンチ</t>
    </rPh>
    <phoneticPr fontId="15"/>
  </si>
  <si>
    <t>　　　 　園試：平成２８年～令和3年の平均値（6年間）</t>
    <rPh sb="4" eb="5">
      <t>エン</t>
    </rPh>
    <rPh sb="5" eb="6">
      <t>シ</t>
    </rPh>
    <rPh sb="8" eb="10">
      <t>ヘイセイ</t>
    </rPh>
    <rPh sb="12" eb="13">
      <t>ネン</t>
    </rPh>
    <rPh sb="14" eb="16">
      <t>レイワ</t>
    </rPh>
    <rPh sb="17" eb="18">
      <t>ネン</t>
    </rPh>
    <rPh sb="19" eb="22">
      <t>ヘイキンチ</t>
    </rPh>
    <rPh sb="24" eb="26">
      <t>ネンカン</t>
    </rPh>
    <phoneticPr fontId="15"/>
  </si>
  <si>
    <t>　　 令和４年度の数値は参考値扱いとし、平均値には含めない。</t>
    <rPh sb="3" eb="5">
      <t>レイワ</t>
    </rPh>
    <rPh sb="6" eb="8">
      <t>ネンド</t>
    </rPh>
    <rPh sb="25" eb="26">
      <t>フク</t>
    </rPh>
    <phoneticPr fontId="15"/>
  </si>
  <si>
    <t>八東：平成２６年～令和４年の平均値（９年間）</t>
    <phoneticPr fontId="15"/>
  </si>
  <si>
    <t>郡家：平成２６年～令和４年の平均値（９年間）</t>
    <phoneticPr fontId="15"/>
  </si>
  <si>
    <t>試験地：平成２５年～令和４年の平均値（１０年間）</t>
    <rPh sb="0" eb="3">
      <t>シケンチ</t>
    </rPh>
    <phoneticPr fontId="15"/>
  </si>
  <si>
    <t>　　　　　　　　　会見　：平成３０年～令和４年の平均値（　５年間）</t>
    <rPh sb="9" eb="11">
      <t>アイミ</t>
    </rPh>
    <rPh sb="19" eb="21">
      <t>レイワ</t>
    </rPh>
    <rPh sb="22" eb="23">
      <t>ネン</t>
    </rPh>
    <rPh sb="24" eb="26">
      <t>ヘイキン</t>
    </rPh>
    <phoneticPr fontId="15"/>
  </si>
  <si>
    <t>　　　　　　　　　試験地：平成２５年～令和４年の平均値（１０年間）</t>
    <rPh sb="9" eb="12">
      <t>シケンチ</t>
    </rPh>
    <rPh sb="19" eb="21">
      <t>レイワ</t>
    </rPh>
    <rPh sb="24" eb="26">
      <t>ヘイキン</t>
    </rPh>
    <phoneticPr fontId="15"/>
  </si>
  <si>
    <t>　３．園試本場については霜害の為、要領の基準に満たない長さの結果母枝も使用していることから</t>
    <rPh sb="3" eb="4">
      <t>エン</t>
    </rPh>
    <rPh sb="4" eb="5">
      <t>シ</t>
    </rPh>
    <rPh sb="5" eb="7">
      <t>ホンバ</t>
    </rPh>
    <rPh sb="12" eb="14">
      <t>ソウガイ</t>
    </rPh>
    <rPh sb="15" eb="16">
      <t>タメ</t>
    </rPh>
    <rPh sb="17" eb="19">
      <t>ヨウリョウ</t>
    </rPh>
    <rPh sb="20" eb="22">
      <t>キジュン</t>
    </rPh>
    <rPh sb="23" eb="24">
      <t>ミ</t>
    </rPh>
    <rPh sb="27" eb="28">
      <t>ナガ</t>
    </rPh>
    <rPh sb="30" eb="32">
      <t>ケッカ</t>
    </rPh>
    <rPh sb="32" eb="33">
      <t>ハハ</t>
    </rPh>
    <rPh sb="33" eb="34">
      <t>エダ</t>
    </rPh>
    <rPh sb="35" eb="37">
      <t>シヨウ</t>
    </rPh>
    <phoneticPr fontId="15"/>
  </si>
  <si>
    <t>　長さの結果母枝も使用していることから、R4年度の数値は参考値扱いとし、平均値には含めない。</t>
    <rPh sb="22" eb="23">
      <t>ネン</t>
    </rPh>
    <rPh sb="23" eb="24">
      <t>ド</t>
    </rPh>
    <rPh sb="41" eb="42">
      <t>フク</t>
    </rPh>
    <phoneticPr fontId="15"/>
  </si>
  <si>
    <t>　　　長さの結果母枝も使用していることから、令和4年度の数値は参考値扱いとし、平均値には含めない。</t>
    <rPh sb="22" eb="24">
      <t>レイワ</t>
    </rPh>
    <rPh sb="25" eb="27">
      <t>ネンド</t>
    </rPh>
    <rPh sb="44" eb="45">
      <t>フク</t>
    </rPh>
    <phoneticPr fontId="15"/>
  </si>
  <si>
    <t>　　２．園試本場については霜害の為、調査樹の一部を変更するとともに、要領の基準に満たない</t>
    <rPh sb="4" eb="5">
      <t>エン</t>
    </rPh>
    <rPh sb="5" eb="6">
      <t>シ</t>
    </rPh>
    <rPh sb="6" eb="8">
      <t>ホンバ</t>
    </rPh>
    <rPh sb="13" eb="15">
      <t>ソウガイ</t>
    </rPh>
    <rPh sb="16" eb="17">
      <t>タメ</t>
    </rPh>
    <rPh sb="22" eb="24">
      <t>イチブ</t>
    </rPh>
    <rPh sb="25" eb="27">
      <t>ヘンコウ</t>
    </rPh>
    <phoneticPr fontId="15"/>
  </si>
  <si>
    <t>４日遅い</t>
    <rPh sb="1" eb="2">
      <t>ニチ</t>
    </rPh>
    <rPh sb="2" eb="3">
      <t>オソ</t>
    </rPh>
    <phoneticPr fontId="15"/>
  </si>
  <si>
    <t>２日早い</t>
    <rPh sb="1" eb="2">
      <t>ニチ</t>
    </rPh>
    <rPh sb="2" eb="3">
      <t>ハヤ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</si>
</sst>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 * #,##0_ ;_ * \-#,##0_ ;_ * &quot;-&quot;_ ;_ @_ "/>
    <numFmt numFmtId="43" formatCode="_ * #,##0.00_ ;_ * \-#,##0.00_ ;_ * &quot;-&quot;??_ ;_ @_ "/>
    <numFmt numFmtId="176" formatCode="0.0"/>
    <numFmt numFmtId="177" formatCode="0.0_ "/>
    <numFmt numFmtId="178" formatCode="0_ "/>
    <numFmt numFmtId="179" formatCode="_ * #,##0.0_ ;_ * \-#,##0.0_ ;_ * &quot;-&quot;?_ ;_ @_ "/>
    <numFmt numFmtId="180" formatCode="0.0_);[Red]\(0.0\)"/>
    <numFmt numFmtId="181" formatCode="0_);[Red]\(0\)"/>
    <numFmt numFmtId="182" formatCode="_ * #,##0.0_ ;_ * \-#,##0.0_ ;_ * &quot;-&quot;??_ ;_ @_ "/>
    <numFmt numFmtId="183" formatCode="m&quot;月&quot;d&quot;日&quot;;@"/>
    <numFmt numFmtId="184" formatCode="0.00_ "/>
    <numFmt numFmtId="186" formatCode="_ * #,##0_ ;_ * \-#,##0_ ;_ * &quot;-&quot;?_ ;_ @_ "/>
    <numFmt numFmtId="187" formatCode="#,##0.0_ "/>
  </numFmts>
  <fonts count="23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FFFF00"/>
      <name val="ＭＳ Ｐ明朝"/>
      <family val="1"/>
      <charset val="128"/>
    </font>
    <font>
      <sz val="11"/>
      <color rgb="FFFFFF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theme="0" tint="-0.249977111117893"/>
      <name val="ＭＳ Ｐ明朝"/>
      <family val="1"/>
      <charset val="128"/>
    </font>
    <font>
      <sz val="11"/>
      <color theme="0" tint="-0.1499984740745262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vertAlign val="superscript"/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38" fontId="11" fillId="0" borderId="0" applyFont="0" applyFill="0" applyBorder="0" applyAlignment="0" applyProtection="0"/>
    <xf numFmtId="0" fontId="14" fillId="0" borderId="0">
      <alignment vertical="center"/>
    </xf>
    <xf numFmtId="0" fontId="11" fillId="0" borderId="0"/>
    <xf numFmtId="176" fontId="12" fillId="0" borderId="0"/>
    <xf numFmtId="0" fontId="12" fillId="0" borderId="0"/>
  </cellStyleXfs>
  <cellXfs count="382">
    <xf numFmtId="0" fontId="0" fillId="0" borderId="0" xfId="0" applyAlignment="1"/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>
      <alignment shrinkToFi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78" fontId="1" fillId="0" borderId="8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78" fontId="1" fillId="0" borderId="14" xfId="0" applyNumberFormat="1" applyFont="1" applyBorder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shrinkToFit="1"/>
    </xf>
    <xf numFmtId="179" fontId="0" fillId="0" borderId="5" xfId="0" applyNumberFormat="1" applyFont="1" applyBorder="1" applyAlignment="1">
      <alignment shrinkToFit="1"/>
    </xf>
    <xf numFmtId="41" fontId="1" fillId="0" borderId="2" xfId="0" applyNumberFormat="1" applyFont="1" applyBorder="1" applyAlignment="1">
      <alignment shrinkToFit="1"/>
    </xf>
    <xf numFmtId="180" fontId="1" fillId="0" borderId="0" xfId="0" applyNumberFormat="1" applyFont="1" applyAlignment="1">
      <alignment shrinkToFit="1"/>
    </xf>
    <xf numFmtId="178" fontId="1" fillId="0" borderId="0" xfId="0" applyNumberFormat="1" applyFont="1" applyBorder="1" applyAlignment="1"/>
    <xf numFmtId="0" fontId="2" fillId="0" borderId="0" xfId="0" applyFont="1" applyAlignment="1"/>
    <xf numFmtId="177" fontId="1" fillId="0" borderId="0" xfId="0" applyNumberFormat="1" applyFont="1" applyBorder="1" applyAlignment="1"/>
    <xf numFmtId="177" fontId="2" fillId="0" borderId="0" xfId="0" applyNumberFormat="1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179" fontId="2" fillId="0" borderId="0" xfId="5" applyNumberFormat="1" applyFont="1" applyFill="1" applyBorder="1" applyAlignment="1" applyProtection="1">
      <alignment horizontal="left"/>
    </xf>
    <xf numFmtId="0" fontId="1" fillId="0" borderId="3" xfId="0" applyFont="1" applyBorder="1" applyAlignment="1">
      <alignment horizontal="center" shrinkToFit="1"/>
    </xf>
    <xf numFmtId="0" fontId="2" fillId="0" borderId="4" xfId="0" applyFont="1" applyBorder="1" applyAlignment="1"/>
    <xf numFmtId="0" fontId="1" fillId="0" borderId="0" xfId="0" applyFont="1" applyBorder="1" applyAlignment="1"/>
    <xf numFmtId="0" fontId="1" fillId="0" borderId="18" xfId="0" applyFont="1" applyBorder="1" applyAlignment="1"/>
    <xf numFmtId="0" fontId="1" fillId="0" borderId="19" xfId="0" applyFont="1" applyBorder="1" applyAlignment="1">
      <alignment horizontal="centerContinuous"/>
    </xf>
    <xf numFmtId="0" fontId="1" fillId="0" borderId="4" xfId="0" applyFont="1" applyBorder="1" applyAlignment="1">
      <alignment shrinkToFit="1"/>
    </xf>
    <xf numFmtId="0" fontId="1" fillId="0" borderId="20" xfId="0" applyFont="1" applyBorder="1" applyAlignment="1"/>
    <xf numFmtId="180" fontId="1" fillId="0" borderId="0" xfId="0" applyNumberFormat="1" applyFont="1" applyBorder="1" applyAlignment="1">
      <alignment horizontal="centerContinuous"/>
    </xf>
    <xf numFmtId="180" fontId="1" fillId="0" borderId="0" xfId="0" applyNumberFormat="1" applyFont="1" applyBorder="1" applyAlignment="1">
      <alignment shrinkToFit="1"/>
    </xf>
    <xf numFmtId="180" fontId="1" fillId="0" borderId="0" xfId="0" applyNumberFormat="1" applyFont="1" applyBorder="1" applyAlignment="1"/>
    <xf numFmtId="180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23" xfId="0" applyFont="1" applyBorder="1" applyAlignment="1">
      <alignment horizontal="centerContinuous"/>
    </xf>
    <xf numFmtId="0" fontId="1" fillId="0" borderId="6" xfId="0" applyFont="1" applyFill="1" applyBorder="1" applyAlignment="1">
      <alignment vertical="center"/>
    </xf>
    <xf numFmtId="177" fontId="2" fillId="0" borderId="1" xfId="0" applyNumberFormat="1" applyFont="1" applyBorder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7" fontId="2" fillId="0" borderId="24" xfId="0" applyNumberFormat="1" applyFont="1" applyBorder="1" applyAlignment="1">
      <alignment horizontal="right"/>
    </xf>
    <xf numFmtId="0" fontId="1" fillId="0" borderId="6" xfId="0" applyFont="1" applyFill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/>
    </xf>
    <xf numFmtId="0" fontId="1" fillId="0" borderId="3" xfId="0" applyFont="1" applyFill="1" applyBorder="1" applyAlignment="1">
      <alignment vertical="center"/>
    </xf>
    <xf numFmtId="0" fontId="1" fillId="0" borderId="17" xfId="0" applyNumberFormat="1" applyFont="1" applyBorder="1" applyAlignment="1">
      <alignment horizontal="center"/>
    </xf>
    <xf numFmtId="0" fontId="1" fillId="0" borderId="6" xfId="0" applyFont="1" applyBorder="1" applyAlignment="1">
      <alignment vertical="center"/>
    </xf>
    <xf numFmtId="177" fontId="2" fillId="0" borderId="25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right"/>
    </xf>
    <xf numFmtId="178" fontId="1" fillId="0" borderId="16" xfId="0" applyNumberFormat="1" applyFont="1" applyBorder="1" applyAlignment="1">
      <alignment horizontal="right"/>
    </xf>
    <xf numFmtId="0" fontId="1" fillId="0" borderId="3" xfId="0" applyFont="1" applyBorder="1" applyAlignment="1">
      <alignment vertical="center"/>
    </xf>
    <xf numFmtId="178" fontId="1" fillId="0" borderId="17" xfId="0" applyNumberFormat="1" applyFont="1" applyBorder="1" applyAlignment="1">
      <alignment horizontal="right"/>
    </xf>
    <xf numFmtId="180" fontId="2" fillId="0" borderId="8" xfId="0" applyNumberFormat="1" applyFont="1" applyBorder="1" applyAlignment="1">
      <alignment horizontal="right"/>
    </xf>
    <xf numFmtId="180" fontId="2" fillId="0" borderId="12" xfId="0" applyNumberFormat="1" applyFont="1" applyBorder="1" applyAlignment="1">
      <alignment horizontal="right"/>
    </xf>
    <xf numFmtId="180" fontId="2" fillId="0" borderId="14" xfId="0" applyNumberFormat="1" applyFont="1" applyBorder="1" applyAlignment="1">
      <alignment horizontal="right"/>
    </xf>
    <xf numFmtId="180" fontId="1" fillId="0" borderId="8" xfId="0" applyNumberFormat="1" applyFont="1" applyBorder="1" applyAlignment="1">
      <alignment horizontal="right"/>
    </xf>
    <xf numFmtId="180" fontId="1" fillId="0" borderId="14" xfId="0" applyNumberFormat="1" applyFont="1" applyBorder="1" applyAlignment="1">
      <alignment horizontal="right"/>
    </xf>
    <xf numFmtId="0" fontId="1" fillId="0" borderId="6" xfId="0" applyFont="1" applyBorder="1" applyAlignment="1">
      <alignment shrinkToFit="1"/>
    </xf>
    <xf numFmtId="177" fontId="2" fillId="0" borderId="18" xfId="0" applyNumberFormat="1" applyFont="1" applyBorder="1" applyAlignment="1">
      <alignment horizontal="right"/>
    </xf>
    <xf numFmtId="56" fontId="1" fillId="0" borderId="6" xfId="0" applyNumberFormat="1" applyFont="1" applyBorder="1" applyAlignment="1"/>
    <xf numFmtId="56" fontId="1" fillId="0" borderId="0" xfId="0" applyNumberFormat="1" applyFont="1" applyBorder="1" applyAlignment="1"/>
    <xf numFmtId="177" fontId="2" fillId="0" borderId="27" xfId="0" applyNumberFormat="1" applyFont="1" applyBorder="1" applyAlignment="1">
      <alignment horizontal="right"/>
    </xf>
    <xf numFmtId="0" fontId="1" fillId="0" borderId="7" xfId="0" applyFont="1" applyBorder="1" applyAlignment="1">
      <alignment shrinkToFit="1"/>
    </xf>
    <xf numFmtId="0" fontId="1" fillId="0" borderId="13" xfId="0" applyFont="1" applyBorder="1" applyAlignment="1">
      <alignment shrinkToFit="1"/>
    </xf>
    <xf numFmtId="56" fontId="1" fillId="0" borderId="0" xfId="0" applyNumberFormat="1" applyFont="1" applyBorder="1" applyAlignment="1">
      <alignment horizontal="center" vertical="center" shrinkToFit="1"/>
    </xf>
    <xf numFmtId="179" fontId="0" fillId="0" borderId="0" xfId="0" applyNumberFormat="1" applyFont="1" applyBorder="1" applyAlignment="1">
      <alignment shrinkToFit="1"/>
    </xf>
    <xf numFmtId="179" fontId="1" fillId="0" borderId="0" xfId="0" applyNumberFormat="1" applyFont="1" applyBorder="1" applyAlignment="1">
      <alignment shrinkToFit="1"/>
    </xf>
    <xf numFmtId="180" fontId="16" fillId="0" borderId="11" xfId="0" applyNumberFormat="1" applyFont="1" applyBorder="1" applyAlignment="1">
      <alignment horizontal="right"/>
    </xf>
    <xf numFmtId="181" fontId="17" fillId="0" borderId="16" xfId="0" applyNumberFormat="1" applyFont="1" applyBorder="1" applyAlignment="1">
      <alignment horizontal="right"/>
    </xf>
    <xf numFmtId="181" fontId="17" fillId="0" borderId="17" xfId="0" applyNumberFormat="1" applyFont="1" applyBorder="1" applyAlignment="1">
      <alignment horizontal="right"/>
    </xf>
    <xf numFmtId="177" fontId="2" fillId="0" borderId="2" xfId="0" applyNumberFormat="1" applyFont="1" applyBorder="1" applyAlignment="1">
      <alignment horizontal="right"/>
    </xf>
    <xf numFmtId="177" fontId="2" fillId="0" borderId="28" xfId="0" applyNumberFormat="1" applyFont="1" applyBorder="1" applyAlignment="1">
      <alignment horizontal="right"/>
    </xf>
    <xf numFmtId="177" fontId="2" fillId="0" borderId="22" xfId="0" applyNumberFormat="1" applyFont="1" applyBorder="1" applyAlignment="1">
      <alignment horizontal="right"/>
    </xf>
    <xf numFmtId="180" fontId="2" fillId="0" borderId="11" xfId="0" applyNumberFormat="1" applyFont="1" applyBorder="1" applyAlignment="1">
      <alignment horizontal="right"/>
    </xf>
    <xf numFmtId="180" fontId="2" fillId="0" borderId="17" xfId="0" applyNumberFormat="1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6" xfId="0" applyFont="1" applyBorder="1" applyAlignment="1"/>
    <xf numFmtId="0" fontId="1" fillId="0" borderId="10" xfId="0" applyFont="1" applyBorder="1" applyAlignment="1">
      <alignment shrinkToFit="1"/>
    </xf>
    <xf numFmtId="0" fontId="1" fillId="0" borderId="0" xfId="0" applyNumberFormat="1" applyFont="1" applyAlignment="1">
      <alignment horizontal="left"/>
    </xf>
    <xf numFmtId="0" fontId="1" fillId="0" borderId="13" xfId="0" applyFont="1" applyBorder="1" applyAlignment="1">
      <alignment horizontal="center" shrinkToFit="1"/>
    </xf>
    <xf numFmtId="0" fontId="1" fillId="0" borderId="30" xfId="0" applyFont="1" applyBorder="1" applyAlignment="1">
      <alignment horizontal="center"/>
    </xf>
    <xf numFmtId="180" fontId="2" fillId="0" borderId="16" xfId="0" applyNumberFormat="1" applyFont="1" applyBorder="1" applyAlignment="1">
      <alignment horizontal="right"/>
    </xf>
    <xf numFmtId="180" fontId="2" fillId="0" borderId="10" xfId="0" applyNumberFormat="1" applyFont="1" applyBorder="1" applyAlignment="1">
      <alignment horizontal="right"/>
    </xf>
    <xf numFmtId="181" fontId="1" fillId="0" borderId="16" xfId="0" applyNumberFormat="1" applyFont="1" applyBorder="1" applyAlignment="1">
      <alignment horizontal="right"/>
    </xf>
    <xf numFmtId="181" fontId="1" fillId="0" borderId="17" xfId="0" applyNumberFormat="1" applyFont="1" applyBorder="1" applyAlignment="1">
      <alignment horizontal="right"/>
    </xf>
    <xf numFmtId="180" fontId="2" fillId="0" borderId="16" xfId="0" applyNumberFormat="1" applyFont="1" applyFill="1" applyBorder="1" applyAlignment="1">
      <alignment horizontal="right"/>
    </xf>
    <xf numFmtId="181" fontId="1" fillId="0" borderId="8" xfId="0" applyNumberFormat="1" applyFont="1" applyBorder="1" applyAlignment="1">
      <alignment horizontal="right"/>
    </xf>
    <xf numFmtId="181" fontId="1" fillId="0" borderId="14" xfId="0" applyNumberFormat="1" applyFont="1" applyBorder="1" applyAlignment="1">
      <alignment horizontal="right"/>
    </xf>
    <xf numFmtId="177" fontId="2" fillId="0" borderId="11" xfId="0" applyNumberFormat="1" applyFont="1" applyBorder="1" applyAlignment="1">
      <alignment horizontal="right"/>
    </xf>
    <xf numFmtId="176" fontId="1" fillId="0" borderId="0" xfId="0" applyNumberFormat="1" applyFont="1" applyAlignment="1">
      <alignment shrinkToFit="1"/>
    </xf>
    <xf numFmtId="177" fontId="1" fillId="0" borderId="0" xfId="0" applyNumberFormat="1" applyFont="1" applyAlignment="1">
      <alignment shrinkToFit="1"/>
    </xf>
    <xf numFmtId="0" fontId="2" fillId="0" borderId="0" xfId="0" applyFont="1" applyAlignment="1">
      <alignment shrinkToFit="1"/>
    </xf>
    <xf numFmtId="177" fontId="1" fillId="0" borderId="0" xfId="0" applyNumberFormat="1" applyFont="1" applyFill="1" applyBorder="1" applyAlignment="1"/>
    <xf numFmtId="0" fontId="1" fillId="0" borderId="0" xfId="0" applyFont="1" applyFill="1" applyAlignment="1"/>
    <xf numFmtId="0" fontId="7" fillId="0" borderId="0" xfId="0" applyFont="1" applyAlignment="1">
      <alignment horizontal="center"/>
    </xf>
    <xf numFmtId="0" fontId="1" fillId="0" borderId="7" xfId="0" applyFont="1" applyBorder="1" applyAlignment="1"/>
    <xf numFmtId="0" fontId="1" fillId="0" borderId="13" xfId="0" applyFont="1" applyBorder="1" applyAlignment="1"/>
    <xf numFmtId="180" fontId="2" fillId="0" borderId="29" xfId="0" applyNumberFormat="1" applyFont="1" applyBorder="1" applyAlignment="1">
      <alignment horizontal="right"/>
    </xf>
    <xf numFmtId="177" fontId="1" fillId="0" borderId="0" xfId="0" applyNumberFormat="1" applyFont="1" applyAlignment="1"/>
    <xf numFmtId="43" fontId="1" fillId="0" borderId="0" xfId="0" applyNumberFormat="1" applyFont="1" applyAlignment="1"/>
    <xf numFmtId="0" fontId="1" fillId="0" borderId="0" xfId="0" applyNumberFormat="1" applyFont="1" applyFill="1" applyAlignment="1"/>
    <xf numFmtId="179" fontId="1" fillId="0" borderId="0" xfId="0" applyNumberFormat="1" applyFont="1" applyAlignment="1"/>
    <xf numFmtId="0" fontId="1" fillId="0" borderId="0" xfId="0" applyFont="1" applyFill="1" applyAlignment="1">
      <alignment shrinkToFit="1"/>
    </xf>
    <xf numFmtId="56" fontId="1" fillId="0" borderId="0" xfId="0" applyNumberFormat="1" applyFont="1" applyFill="1" applyAlignment="1">
      <alignment horizontal="center"/>
    </xf>
    <xf numFmtId="179" fontId="1" fillId="0" borderId="5" xfId="0" applyNumberFormat="1" applyFont="1" applyBorder="1" applyAlignment="1"/>
    <xf numFmtId="179" fontId="1" fillId="0" borderId="5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41" fontId="1" fillId="0" borderId="5" xfId="0" applyNumberFormat="1" applyFont="1" applyBorder="1" applyAlignment="1"/>
    <xf numFmtId="41" fontId="1" fillId="0" borderId="5" xfId="0" applyNumberFormat="1" applyFont="1" applyFill="1" applyBorder="1" applyAlignment="1"/>
    <xf numFmtId="0" fontId="2" fillId="0" borderId="4" xfId="0" applyFont="1" applyFill="1" applyBorder="1" applyAlignment="1">
      <alignment horizontal="center"/>
    </xf>
    <xf numFmtId="0" fontId="2" fillId="0" borderId="0" xfId="0" applyFont="1" applyFill="1" applyAlignment="1"/>
    <xf numFmtId="181" fontId="1" fillId="0" borderId="14" xfId="0" applyNumberFormat="1" applyFont="1" applyFill="1" applyBorder="1" applyAlignment="1">
      <alignment horizontal="right"/>
    </xf>
    <xf numFmtId="181" fontId="1" fillId="0" borderId="17" xfId="0" applyNumberFormat="1" applyFont="1" applyFill="1" applyBorder="1" applyAlignment="1">
      <alignment horizontal="right"/>
    </xf>
    <xf numFmtId="176" fontId="8" fillId="0" borderId="0" xfId="4" applyFont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Continuous"/>
    </xf>
    <xf numFmtId="0" fontId="1" fillId="0" borderId="30" xfId="0" applyFont="1" applyBorder="1" applyAlignment="1"/>
    <xf numFmtId="0" fontId="1" fillId="0" borderId="4" xfId="0" applyFont="1" applyBorder="1" applyAlignment="1">
      <alignment horizontal="center"/>
    </xf>
    <xf numFmtId="1" fontId="1" fillId="0" borderId="0" xfId="0" applyNumberFormat="1" applyFont="1" applyBorder="1" applyAlignment="1"/>
    <xf numFmtId="176" fontId="1" fillId="0" borderId="0" xfId="0" applyNumberFormat="1" applyFont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Continuous"/>
    </xf>
    <xf numFmtId="56" fontId="1" fillId="0" borderId="0" xfId="0" applyNumberFormat="1" applyFont="1" applyAlignment="1"/>
    <xf numFmtId="0" fontId="1" fillId="0" borderId="16" xfId="0" applyFont="1" applyBorder="1" applyAlignment="1"/>
    <xf numFmtId="0" fontId="1" fillId="0" borderId="17" xfId="0" applyFont="1" applyBorder="1" applyAlignment="1"/>
    <xf numFmtId="0" fontId="2" fillId="0" borderId="0" xfId="0" applyNumberFormat="1" applyFont="1" applyFill="1" applyBorder="1" applyAlignment="1"/>
    <xf numFmtId="0" fontId="2" fillId="0" borderId="4" xfId="0" applyFont="1" applyFill="1" applyBorder="1" applyAlignment="1"/>
    <xf numFmtId="0" fontId="2" fillId="0" borderId="0" xfId="0" applyNumberFormat="1" applyFont="1" applyFill="1" applyAlignment="1"/>
    <xf numFmtId="0" fontId="18" fillId="0" borderId="0" xfId="0" applyFont="1" applyFill="1" applyAlignment="1"/>
    <xf numFmtId="182" fontId="1" fillId="0" borderId="0" xfId="0" applyNumberFormat="1" applyFont="1" applyAlignment="1"/>
    <xf numFmtId="177" fontId="2" fillId="0" borderId="11" xfId="0" applyNumberFormat="1" applyFont="1" applyFill="1" applyBorder="1" applyAlignment="1">
      <alignment horizontal="right"/>
    </xf>
    <xf numFmtId="177" fontId="2" fillId="2" borderId="17" xfId="0" applyNumberFormat="1" applyFont="1" applyFill="1" applyBorder="1" applyAlignment="1">
      <alignment horizontal="right"/>
    </xf>
    <xf numFmtId="0" fontId="1" fillId="0" borderId="19" xfId="0" applyFont="1" applyFill="1" applyBorder="1" applyAlignment="1">
      <alignment horizontal="centerContinuous"/>
    </xf>
    <xf numFmtId="0" fontId="10" fillId="0" borderId="5" xfId="0" applyFont="1" applyBorder="1" applyAlignment="1">
      <alignment horizontal="center" vertical="center"/>
    </xf>
    <xf numFmtId="177" fontId="10" fillId="0" borderId="5" xfId="0" applyNumberFormat="1" applyFont="1" applyBorder="1" applyAlignment="1">
      <alignment horizontal="right" vertical="center" shrinkToFit="1"/>
    </xf>
    <xf numFmtId="184" fontId="10" fillId="0" borderId="5" xfId="0" applyNumberFormat="1" applyFont="1" applyBorder="1" applyAlignment="1">
      <alignment horizontal="right" vertical="center" shrinkToFit="1"/>
    </xf>
    <xf numFmtId="0" fontId="1" fillId="0" borderId="0" xfId="0" applyFont="1" applyFill="1" applyBorder="1" applyAlignment="1"/>
    <xf numFmtId="180" fontId="2" fillId="0" borderId="29" xfId="0" applyNumberFormat="1" applyFont="1" applyFill="1" applyBorder="1" applyAlignment="1">
      <alignment horizontal="right"/>
    </xf>
    <xf numFmtId="179" fontId="1" fillId="0" borderId="0" xfId="0" applyNumberFormat="1" applyFont="1" applyFill="1" applyAlignment="1"/>
    <xf numFmtId="181" fontId="1" fillId="0" borderId="8" xfId="0" applyNumberFormat="1" applyFont="1" applyFill="1" applyBorder="1" applyAlignment="1">
      <alignment horizontal="right"/>
    </xf>
    <xf numFmtId="181" fontId="1" fillId="0" borderId="16" xfId="0" applyNumberFormat="1" applyFont="1" applyFill="1" applyBorder="1" applyAlignment="1">
      <alignment horizontal="right"/>
    </xf>
    <xf numFmtId="180" fontId="2" fillId="0" borderId="17" xfId="0" applyNumberFormat="1" applyFont="1" applyFill="1" applyBorder="1" applyAlignment="1">
      <alignment horizontal="right"/>
    </xf>
    <xf numFmtId="180" fontId="2" fillId="0" borderId="31" xfId="0" applyNumberFormat="1" applyFont="1" applyFill="1" applyBorder="1" applyAlignment="1">
      <alignment horizontal="right"/>
    </xf>
    <xf numFmtId="56" fontId="1" fillId="0" borderId="32" xfId="0" quotePrefix="1" applyNumberFormat="1" applyFont="1" applyBorder="1" applyAlignment="1">
      <alignment horizontal="centerContinuous"/>
    </xf>
    <xf numFmtId="0" fontId="1" fillId="0" borderId="32" xfId="0" quotePrefix="1" applyFont="1" applyFill="1" applyBorder="1" applyAlignment="1">
      <alignment horizontal="left"/>
    </xf>
    <xf numFmtId="0" fontId="1" fillId="0" borderId="5" xfId="0" quotePrefix="1" applyFont="1" applyFill="1" applyBorder="1" applyAlignment="1">
      <alignment horizontal="left"/>
    </xf>
    <xf numFmtId="0" fontId="1" fillId="0" borderId="32" xfId="0" quotePrefix="1" applyFont="1" applyFill="1" applyBorder="1" applyAlignment="1"/>
    <xf numFmtId="0" fontId="1" fillId="0" borderId="0" xfId="0" quotePrefix="1" applyFont="1" applyFill="1" applyAlignment="1">
      <alignment horizontal="left"/>
    </xf>
    <xf numFmtId="0" fontId="1" fillId="0" borderId="32" xfId="0" quotePrefix="1" applyFont="1" applyBorder="1" applyAlignment="1"/>
    <xf numFmtId="0" fontId="1" fillId="0" borderId="32" xfId="0" quotePrefix="1" applyFont="1" applyBorder="1" applyAlignment="1">
      <alignment horizontal="left"/>
    </xf>
    <xf numFmtId="0" fontId="1" fillId="0" borderId="5" xfId="0" quotePrefix="1" applyFont="1" applyBorder="1" applyAlignment="1">
      <alignment horizontal="left"/>
    </xf>
    <xf numFmtId="0" fontId="1" fillId="0" borderId="16" xfId="0" quotePrefix="1" applyFont="1" applyBorder="1" applyAlignment="1">
      <alignment horizontal="center"/>
    </xf>
    <xf numFmtId="0" fontId="1" fillId="0" borderId="8" xfId="0" quotePrefix="1" applyFont="1" applyBorder="1" applyAlignment="1">
      <alignment horizontal="center"/>
    </xf>
    <xf numFmtId="0" fontId="1" fillId="0" borderId="11" xfId="0" quotePrefix="1" applyFont="1" applyBorder="1" applyAlignment="1">
      <alignment horizontal="center"/>
    </xf>
    <xf numFmtId="0" fontId="1" fillId="0" borderId="12" xfId="0" quotePrefix="1" applyFont="1" applyBorder="1" applyAlignment="1">
      <alignment horizontal="center"/>
    </xf>
    <xf numFmtId="0" fontId="1" fillId="0" borderId="17" xfId="0" quotePrefix="1" applyFont="1" applyBorder="1" applyAlignment="1">
      <alignment horizontal="center"/>
    </xf>
    <xf numFmtId="0" fontId="1" fillId="2" borderId="14" xfId="0" quotePrefix="1" applyFont="1" applyFill="1" applyBorder="1" applyAlignment="1">
      <alignment horizontal="center"/>
    </xf>
    <xf numFmtId="0" fontId="1" fillId="0" borderId="18" xfId="0" quotePrefix="1" applyFont="1" applyBorder="1" applyAlignment="1">
      <alignment horizontal="left"/>
    </xf>
    <xf numFmtId="0" fontId="1" fillId="0" borderId="7" xfId="0" quotePrefix="1" applyFont="1" applyBorder="1" applyAlignment="1">
      <alignment horizontal="left"/>
    </xf>
    <xf numFmtId="0" fontId="1" fillId="0" borderId="13" xfId="0" quotePrefix="1" applyNumberFormat="1" applyFont="1" applyBorder="1" applyAlignment="1">
      <alignment horizontal="right"/>
    </xf>
    <xf numFmtId="0" fontId="1" fillId="0" borderId="13" xfId="0" quotePrefix="1" applyFont="1" applyBorder="1" applyAlignment="1">
      <alignment horizontal="center"/>
    </xf>
    <xf numFmtId="0" fontId="1" fillId="0" borderId="14" xfId="0" quotePrefix="1" applyFont="1" applyBorder="1" applyAlignment="1">
      <alignment horizontal="center"/>
    </xf>
    <xf numFmtId="0" fontId="1" fillId="0" borderId="31" xfId="0" quotePrefix="1" applyFont="1" applyBorder="1" applyAlignment="1">
      <alignment horizontal="center"/>
    </xf>
    <xf numFmtId="0" fontId="1" fillId="0" borderId="23" xfId="0" quotePrefix="1" applyFont="1" applyBorder="1" applyAlignment="1">
      <alignment horizontal="left"/>
    </xf>
    <xf numFmtId="0" fontId="1" fillId="0" borderId="19" xfId="0" quotePrefix="1" applyFont="1" applyBorder="1" applyAlignment="1">
      <alignment horizontal="left"/>
    </xf>
    <xf numFmtId="0" fontId="3" fillId="0" borderId="7" xfId="0" quotePrefix="1" applyFont="1" applyBorder="1" applyAlignment="1">
      <alignment horizontal="left" vertical="center" shrinkToFit="1"/>
    </xf>
    <xf numFmtId="56" fontId="3" fillId="0" borderId="7" xfId="0" quotePrefix="1" applyNumberFormat="1" applyFont="1" applyBorder="1" applyAlignment="1">
      <alignment horizontal="left" vertical="center" shrinkToFit="1"/>
    </xf>
    <xf numFmtId="0" fontId="3" fillId="0" borderId="13" xfId="0" quotePrefix="1" applyFont="1" applyFill="1" applyBorder="1" applyAlignment="1">
      <alignment horizontal="right" vertical="center"/>
    </xf>
    <xf numFmtId="0" fontId="3" fillId="0" borderId="13" xfId="0" quotePrefix="1" applyFont="1" applyBorder="1" applyAlignment="1">
      <alignment horizontal="right" vertical="center"/>
    </xf>
    <xf numFmtId="0" fontId="3" fillId="0" borderId="13" xfId="0" quotePrefix="1" applyFont="1" applyBorder="1" applyAlignment="1">
      <alignment horizontal="right" vertical="center" shrinkToFit="1"/>
    </xf>
    <xf numFmtId="0" fontId="1" fillId="0" borderId="13" xfId="0" quotePrefix="1" applyFont="1" applyBorder="1" applyAlignment="1">
      <alignment horizontal="left" shrinkToFit="1"/>
    </xf>
    <xf numFmtId="0" fontId="1" fillId="0" borderId="7" xfId="0" quotePrefix="1" applyFont="1" applyBorder="1" applyAlignment="1">
      <alignment horizontal="center"/>
    </xf>
    <xf numFmtId="0" fontId="3" fillId="0" borderId="18" xfId="0" quotePrefix="1" applyFont="1" applyBorder="1" applyAlignment="1">
      <alignment horizontal="left" vertical="center" shrinkToFit="1"/>
    </xf>
    <xf numFmtId="0" fontId="1" fillId="0" borderId="5" xfId="0" quotePrefix="1" applyFont="1" applyBorder="1" applyAlignment="1">
      <alignment horizontal="left" shrinkToFit="1"/>
    </xf>
    <xf numFmtId="0" fontId="1" fillId="0" borderId="0" xfId="0" quotePrefix="1" applyFont="1" applyAlignment="1">
      <alignment horizontal="left"/>
    </xf>
    <xf numFmtId="0" fontId="1" fillId="0" borderId="7" xfId="0" quotePrefix="1" applyNumberFormat="1" applyFont="1" applyBorder="1" applyAlignment="1">
      <alignment horizontal="center"/>
    </xf>
    <xf numFmtId="0" fontId="1" fillId="0" borderId="11" xfId="0" quotePrefix="1" applyNumberFormat="1" applyFont="1" applyBorder="1" applyAlignment="1">
      <alignment horizontal="center"/>
    </xf>
    <xf numFmtId="0" fontId="1" fillId="0" borderId="13" xfId="0" quotePrefix="1" applyNumberFormat="1" applyFont="1" applyBorder="1" applyAlignment="1">
      <alignment horizontal="center"/>
    </xf>
    <xf numFmtId="0" fontId="1" fillId="0" borderId="16" xfId="0" quotePrefix="1" applyNumberFormat="1" applyFont="1" applyBorder="1" applyAlignment="1">
      <alignment horizontal="center"/>
    </xf>
    <xf numFmtId="0" fontId="1" fillId="0" borderId="17" xfId="0" quotePrefix="1" applyNumberFormat="1" applyFont="1" applyBorder="1" applyAlignment="1">
      <alignment horizontal="center"/>
    </xf>
    <xf numFmtId="0" fontId="3" fillId="0" borderId="18" xfId="0" quotePrefix="1" applyFont="1" applyBorder="1" applyAlignment="1">
      <alignment horizontal="center" vertical="center" shrinkToFit="1"/>
    </xf>
    <xf numFmtId="0" fontId="3" fillId="0" borderId="7" xfId="0" quotePrefix="1" applyFont="1" applyBorder="1" applyAlignment="1">
      <alignment horizontal="center" vertical="center" shrinkToFit="1"/>
    </xf>
    <xf numFmtId="56" fontId="3" fillId="0" borderId="7" xfId="0" quotePrefix="1" applyNumberFormat="1" applyFont="1" applyBorder="1" applyAlignment="1">
      <alignment horizontal="center" vertical="center" shrinkToFit="1"/>
    </xf>
    <xf numFmtId="0" fontId="3" fillId="0" borderId="13" xfId="0" quotePrefix="1" applyFont="1" applyBorder="1" applyAlignment="1">
      <alignment horizontal="right" shrinkToFit="1"/>
    </xf>
    <xf numFmtId="0" fontId="1" fillId="0" borderId="5" xfId="0" quotePrefix="1" applyFont="1" applyBorder="1" applyAlignment="1">
      <alignment horizontal="center" vertical="center" shrinkToFit="1"/>
    </xf>
    <xf numFmtId="56" fontId="1" fillId="0" borderId="5" xfId="0" quotePrefix="1" applyNumberFormat="1" applyFont="1" applyBorder="1" applyAlignment="1">
      <alignment horizontal="center" vertical="center" shrinkToFit="1"/>
    </xf>
    <xf numFmtId="0" fontId="1" fillId="0" borderId="0" xfId="0" applyNumberFormat="1" applyFont="1" applyAlignment="1"/>
    <xf numFmtId="0" fontId="18" fillId="0" borderId="4" xfId="0" applyFont="1" applyFill="1" applyBorder="1" applyAlignment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78" fontId="1" fillId="0" borderId="14" xfId="0" applyNumberFormat="1" applyFont="1" applyBorder="1" applyAlignment="1">
      <alignment horizontal="right"/>
    </xf>
    <xf numFmtId="178" fontId="1" fillId="0" borderId="8" xfId="0" applyNumberFormat="1" applyFont="1" applyBorder="1" applyAlignment="1">
      <alignment horizontal="right"/>
    </xf>
    <xf numFmtId="177" fontId="2" fillId="0" borderId="14" xfId="0" applyNumberFormat="1" applyFont="1" applyBorder="1" applyAlignment="1">
      <alignment horizontal="right"/>
    </xf>
    <xf numFmtId="177" fontId="2" fillId="0" borderId="15" xfId="0" applyNumberFormat="1" applyFont="1" applyBorder="1" applyAlignment="1">
      <alignment horizontal="right"/>
    </xf>
    <xf numFmtId="0" fontId="5" fillId="0" borderId="0" xfId="0" applyFont="1" applyBorder="1" applyAlignment="1"/>
    <xf numFmtId="0" fontId="6" fillId="0" borderId="0" xfId="0" applyFont="1" applyBorder="1" applyAlignment="1"/>
    <xf numFmtId="0" fontId="1" fillId="0" borderId="5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shrinkToFit="1"/>
    </xf>
    <xf numFmtId="0" fontId="1" fillId="0" borderId="10" xfId="0" applyFont="1" applyBorder="1" applyAlignment="1">
      <alignment horizontal="center" shrinkToFit="1"/>
    </xf>
    <xf numFmtId="0" fontId="0" fillId="0" borderId="16" xfId="0" applyBorder="1" applyAlignment="1"/>
    <xf numFmtId="0" fontId="0" fillId="0" borderId="11" xfId="0" applyBorder="1" applyAlignment="1"/>
    <xf numFmtId="0" fontId="0" fillId="0" borderId="17" xfId="0" applyBorder="1" applyAlignment="1"/>
    <xf numFmtId="0" fontId="1" fillId="0" borderId="16" xfId="0" applyFont="1" applyBorder="1" applyAlignment="1">
      <alignment shrinkToFit="1"/>
    </xf>
    <xf numFmtId="0" fontId="1" fillId="0" borderId="11" xfId="0" applyFont="1" applyBorder="1" applyAlignment="1">
      <alignment shrinkToFit="1"/>
    </xf>
    <xf numFmtId="0" fontId="1" fillId="0" borderId="17" xfId="0" applyFont="1" applyBorder="1" applyAlignment="1">
      <alignment shrinkToFit="1"/>
    </xf>
    <xf numFmtId="1" fontId="0" fillId="0" borderId="2" xfId="0" applyNumberFormat="1" applyFont="1" applyBorder="1" applyAlignment="1">
      <alignment shrinkToFit="1"/>
    </xf>
    <xf numFmtId="179" fontId="1" fillId="0" borderId="5" xfId="0" applyNumberFormat="1" applyFont="1" applyBorder="1" applyAlignment="1">
      <alignment shrinkToFit="1"/>
    </xf>
    <xf numFmtId="176" fontId="1" fillId="0" borderId="0" xfId="0" applyNumberFormat="1" applyFont="1" applyAlignment="1"/>
    <xf numFmtId="49" fontId="1" fillId="0" borderId="7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8" xfId="0" applyNumberFormat="1" applyFont="1" applyBorder="1" applyAlignment="1"/>
    <xf numFmtId="49" fontId="1" fillId="0" borderId="26" xfId="0" applyNumberFormat="1" applyFont="1" applyBorder="1" applyAlignment="1"/>
    <xf numFmtId="49" fontId="1" fillId="0" borderId="12" xfId="0" applyNumberFormat="1" applyFont="1" applyBorder="1" applyAlignment="1"/>
    <xf numFmtId="49" fontId="1" fillId="0" borderId="21" xfId="0" applyNumberFormat="1" applyFont="1" applyBorder="1" applyAlignment="1"/>
    <xf numFmtId="49" fontId="1" fillId="0" borderId="14" xfId="0" applyNumberFormat="1" applyFont="1" applyBorder="1" applyAlignment="1"/>
    <xf numFmtId="49" fontId="1" fillId="0" borderId="22" xfId="0" applyNumberFormat="1" applyFont="1" applyBorder="1" applyAlignment="1"/>
    <xf numFmtId="182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right" shrinkToFit="1"/>
    </xf>
    <xf numFmtId="0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 shrinkToFit="1"/>
    </xf>
    <xf numFmtId="0" fontId="1" fillId="0" borderId="0" xfId="0" applyNumberFormat="1" applyFont="1" applyAlignment="1">
      <alignment horizontal="right"/>
    </xf>
    <xf numFmtId="176" fontId="1" fillId="0" borderId="0" xfId="0" applyNumberFormat="1" applyFont="1" applyAlignment="1">
      <alignment horizontal="right"/>
    </xf>
    <xf numFmtId="177" fontId="2" fillId="0" borderId="0" xfId="0" applyNumberFormat="1" applyFont="1" applyBorder="1" applyAlignment="1">
      <alignment horizontal="right"/>
    </xf>
    <xf numFmtId="181" fontId="1" fillId="0" borderId="0" xfId="0" applyNumberFormat="1" applyFont="1" applyBorder="1" applyAlignment="1">
      <alignment horizontal="right"/>
    </xf>
    <xf numFmtId="0" fontId="1" fillId="3" borderId="0" xfId="0" applyFont="1" applyFill="1" applyAlignment="1"/>
    <xf numFmtId="180" fontId="2" fillId="0" borderId="8" xfId="0" applyNumberFormat="1" applyFont="1" applyFill="1" applyBorder="1" applyAlignment="1">
      <alignment horizontal="right"/>
    </xf>
    <xf numFmtId="176" fontId="8" fillId="0" borderId="0" xfId="4" applyNumberFormat="1" applyFont="1" applyAlignment="1"/>
    <xf numFmtId="186" fontId="1" fillId="0" borderId="5" xfId="0" applyNumberFormat="1" applyFont="1" applyBorder="1" applyAlignment="1">
      <alignment shrinkToFit="1"/>
    </xf>
    <xf numFmtId="180" fontId="2" fillId="0" borderId="10" xfId="0" applyNumberFormat="1" applyFont="1" applyFill="1" applyBorder="1" applyAlignment="1">
      <alignment horizontal="right"/>
    </xf>
    <xf numFmtId="180" fontId="2" fillId="0" borderId="9" xfId="0" applyNumberFormat="1" applyFont="1" applyFill="1" applyBorder="1" applyAlignment="1">
      <alignment horizontal="right"/>
    </xf>
    <xf numFmtId="178" fontId="1" fillId="0" borderId="8" xfId="0" applyNumberFormat="1" applyFont="1" applyFill="1" applyBorder="1" applyAlignment="1">
      <alignment horizontal="right"/>
    </xf>
    <xf numFmtId="2" fontId="1" fillId="0" borderId="0" xfId="0" applyNumberFormat="1" applyFont="1" applyAlignment="1"/>
    <xf numFmtId="176" fontId="1" fillId="0" borderId="0" xfId="0" applyNumberFormat="1" applyFont="1" applyFill="1" applyAlignment="1"/>
    <xf numFmtId="176" fontId="19" fillId="0" borderId="0" xfId="0" applyNumberFormat="1" applyFont="1" applyAlignment="1"/>
    <xf numFmtId="180" fontId="2" fillId="0" borderId="26" xfId="0" applyNumberFormat="1" applyFont="1" applyFill="1" applyBorder="1" applyAlignment="1">
      <alignment horizontal="right"/>
    </xf>
    <xf numFmtId="180" fontId="2" fillId="0" borderId="2" xfId="0" applyNumberFormat="1" applyFont="1" applyFill="1" applyBorder="1" applyAlignment="1">
      <alignment horizontal="right"/>
    </xf>
    <xf numFmtId="0" fontId="20" fillId="0" borderId="0" xfId="0" applyFont="1" applyAlignment="1">
      <alignment shrinkToFit="1"/>
    </xf>
    <xf numFmtId="0" fontId="19" fillId="0" borderId="0" xfId="0" applyFont="1" applyAlignment="1">
      <alignment shrinkToFit="1"/>
    </xf>
    <xf numFmtId="178" fontId="1" fillId="0" borderId="16" xfId="0" applyNumberFormat="1" applyFont="1" applyFill="1" applyBorder="1" applyAlignment="1">
      <alignment horizontal="right"/>
    </xf>
    <xf numFmtId="0" fontId="1" fillId="0" borderId="19" xfId="0" quotePrefix="1" applyFont="1" applyFill="1" applyBorder="1" applyAlignment="1">
      <alignment horizontal="left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16" xfId="0" quotePrefix="1" applyFont="1" applyBorder="1" applyAlignment="1">
      <alignment horizontal="center" vertical="center"/>
    </xf>
    <xf numFmtId="0" fontId="1" fillId="0" borderId="11" xfId="0" quotePrefix="1" applyFont="1" applyBorder="1" applyAlignment="1">
      <alignment horizontal="center" vertical="center"/>
    </xf>
    <xf numFmtId="0" fontId="1" fillId="0" borderId="17" xfId="0" quotePrefix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1" fillId="0" borderId="6" xfId="0" quotePrefix="1" applyFont="1" applyBorder="1" applyAlignment="1">
      <alignment horizontal="center" vertical="center"/>
    </xf>
    <xf numFmtId="180" fontId="2" fillId="0" borderId="13" xfId="0" applyNumberFormat="1" applyFont="1" applyFill="1" applyBorder="1" applyAlignment="1">
      <alignment horizontal="right"/>
    </xf>
    <xf numFmtId="56" fontId="1" fillId="0" borderId="0" xfId="0" quotePrefix="1" applyNumberFormat="1" applyFont="1" applyBorder="1" applyAlignment="1">
      <alignment horizontal="centerContinuous"/>
    </xf>
    <xf numFmtId="0" fontId="1" fillId="0" borderId="0" xfId="0" quotePrefix="1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187" fontId="1" fillId="0" borderId="0" xfId="0" applyNumberFormat="1" applyFont="1" applyAlignment="1"/>
    <xf numFmtId="180" fontId="2" fillId="4" borderId="16" xfId="0" applyNumberFormat="1" applyFont="1" applyFill="1" applyBorder="1" applyAlignment="1">
      <alignment horizontal="right"/>
    </xf>
    <xf numFmtId="184" fontId="1" fillId="0" borderId="0" xfId="0" applyNumberFormat="1" applyFont="1" applyAlignment="1">
      <alignment horizontal="right"/>
    </xf>
    <xf numFmtId="184" fontId="1" fillId="0" borderId="0" xfId="0" applyNumberFormat="1" applyFont="1" applyAlignment="1"/>
    <xf numFmtId="0" fontId="2" fillId="0" borderId="0" xfId="0" applyFont="1" applyFill="1" applyBorder="1" applyAlignment="1"/>
    <xf numFmtId="0" fontId="1" fillId="0" borderId="0" xfId="0" applyFont="1" applyAlignment="1">
      <alignment horizontal="left" vertical="center" shrinkToFit="1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left" shrinkToFi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177" fontId="2" fillId="0" borderId="0" xfId="0" applyNumberFormat="1" applyFont="1" applyFill="1" applyBorder="1" applyAlignment="1">
      <alignment horizontal="right"/>
    </xf>
    <xf numFmtId="0" fontId="1" fillId="0" borderId="0" xfId="0" quotePrefix="1" applyFont="1" applyBorder="1" applyAlignment="1"/>
    <xf numFmtId="180" fontId="2" fillId="0" borderId="0" xfId="0" applyNumberFormat="1" applyFont="1" applyFill="1" applyBorder="1" applyAlignment="1">
      <alignment horizontal="right"/>
    </xf>
    <xf numFmtId="180" fontId="2" fillId="0" borderId="0" xfId="0" applyNumberFormat="1" applyFont="1" applyBorder="1" applyAlignment="1">
      <alignment horizontal="right"/>
    </xf>
    <xf numFmtId="180" fontId="2" fillId="0" borderId="0" xfId="0" applyNumberFormat="1" applyFont="1" applyBorder="1" applyAlignment="1">
      <alignment horizontal="right" shrinkToFit="1"/>
    </xf>
    <xf numFmtId="0" fontId="3" fillId="0" borderId="0" xfId="0" quotePrefix="1" applyFont="1" applyBorder="1" applyAlignment="1">
      <alignment horizontal="left" vertical="center" shrinkToFit="1"/>
    </xf>
    <xf numFmtId="56" fontId="3" fillId="0" borderId="0" xfId="0" quotePrefix="1" applyNumberFormat="1" applyFont="1" applyBorder="1" applyAlignment="1">
      <alignment horizontal="left" vertical="center" shrinkToFit="1"/>
    </xf>
    <xf numFmtId="0" fontId="3" fillId="0" borderId="0" xfId="0" quotePrefix="1" applyFont="1" applyFill="1" applyBorder="1" applyAlignment="1">
      <alignment horizontal="right" vertical="center"/>
    </xf>
    <xf numFmtId="0" fontId="3" fillId="0" borderId="0" xfId="0" quotePrefix="1" applyFont="1" applyBorder="1" applyAlignment="1">
      <alignment horizontal="right" vertical="center"/>
    </xf>
    <xf numFmtId="0" fontId="3" fillId="0" borderId="0" xfId="0" quotePrefix="1" applyFont="1" applyBorder="1" applyAlignment="1">
      <alignment horizontal="right" vertical="center" shrinkToFit="1"/>
    </xf>
    <xf numFmtId="0" fontId="1" fillId="0" borderId="0" xfId="0" quotePrefix="1" applyFont="1" applyBorder="1" applyAlignment="1">
      <alignment horizontal="left" shrinkToFit="1"/>
    </xf>
    <xf numFmtId="179" fontId="1" fillId="0" borderId="0" xfId="0" applyNumberFormat="1" applyFont="1" applyFill="1" applyBorder="1" applyAlignment="1">
      <alignment shrinkToFit="1"/>
    </xf>
    <xf numFmtId="186" fontId="1" fillId="0" borderId="0" xfId="0" applyNumberFormat="1" applyFont="1" applyBorder="1" applyAlignment="1">
      <alignment shrinkToFit="1"/>
    </xf>
    <xf numFmtId="49" fontId="1" fillId="0" borderId="0" xfId="0" applyNumberFormat="1" applyFont="1" applyBorder="1" applyAlignment="1">
      <alignment horizontal="center"/>
    </xf>
    <xf numFmtId="181" fontId="1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19" fillId="0" borderId="0" xfId="0" applyNumberFormat="1" applyFont="1" applyAlignment="1"/>
    <xf numFmtId="41" fontId="1" fillId="0" borderId="0" xfId="0" applyNumberFormat="1" applyFont="1" applyBorder="1" applyAlignment="1">
      <alignment shrinkToFit="1"/>
    </xf>
    <xf numFmtId="0" fontId="1" fillId="0" borderId="0" xfId="0" applyFont="1" applyBorder="1" applyAlignment="1">
      <alignment horizontal="left" shrinkToFit="1"/>
    </xf>
    <xf numFmtId="0" fontId="1" fillId="0" borderId="0" xfId="0" applyNumberFormat="1" applyFont="1" applyBorder="1" applyAlignment="1">
      <alignment horizontal="left"/>
    </xf>
    <xf numFmtId="180" fontId="2" fillId="0" borderId="31" xfId="0" applyNumberFormat="1" applyFont="1" applyBorder="1" applyAlignment="1">
      <alignment horizontal="right"/>
    </xf>
    <xf numFmtId="180" fontId="2" fillId="0" borderId="33" xfId="0" applyNumberFormat="1" applyFont="1" applyFill="1" applyBorder="1" applyAlignment="1">
      <alignment horizontal="right"/>
    </xf>
    <xf numFmtId="180" fontId="2" fillId="0" borderId="34" xfId="0" applyNumberFormat="1" applyFont="1" applyFill="1" applyBorder="1" applyAlignment="1">
      <alignment horizontal="right"/>
    </xf>
    <xf numFmtId="179" fontId="19" fillId="0" borderId="0" xfId="0" applyNumberFormat="1" applyFont="1" applyAlignment="1"/>
    <xf numFmtId="0" fontId="1" fillId="0" borderId="29" xfId="0" quotePrefix="1" applyNumberFormat="1" applyFont="1" applyBorder="1" applyAlignment="1">
      <alignment horizontal="center"/>
    </xf>
    <xf numFmtId="49" fontId="1" fillId="0" borderId="31" xfId="0" applyNumberFormat="1" applyFont="1" applyBorder="1" applyAlignment="1"/>
    <xf numFmtId="49" fontId="1" fillId="0" borderId="34" xfId="0" applyNumberFormat="1" applyFont="1" applyBorder="1" applyAlignment="1"/>
    <xf numFmtId="0" fontId="20" fillId="0" borderId="0" xfId="0" applyNumberFormat="1" applyFont="1" applyAlignment="1"/>
    <xf numFmtId="0" fontId="20" fillId="0" borderId="0" xfId="0" applyFont="1" applyFill="1" applyAlignment="1"/>
    <xf numFmtId="0" fontId="3" fillId="0" borderId="10" xfId="0" quotePrefix="1" applyFont="1" applyFill="1" applyBorder="1" applyAlignment="1">
      <alignment horizontal="right" vertical="center"/>
    </xf>
    <xf numFmtId="0" fontId="3" fillId="0" borderId="10" xfId="0" quotePrefix="1" applyFont="1" applyBorder="1" applyAlignment="1">
      <alignment horizontal="right" vertical="center"/>
    </xf>
    <xf numFmtId="0" fontId="3" fillId="0" borderId="10" xfId="0" quotePrefix="1" applyFont="1" applyBorder="1" applyAlignment="1">
      <alignment horizontal="right" vertical="center" shrinkToFit="1"/>
    </xf>
    <xf numFmtId="179" fontId="1" fillId="0" borderId="32" xfId="0" applyNumberFormat="1" applyFont="1" applyBorder="1" applyAlignment="1">
      <alignment shrinkToFit="1"/>
    </xf>
    <xf numFmtId="0" fontId="1" fillId="0" borderId="0" xfId="0" applyFont="1" applyFill="1" applyBorder="1" applyAlignment="1">
      <alignment shrinkToFit="1"/>
    </xf>
    <xf numFmtId="0" fontId="1" fillId="0" borderId="30" xfId="0" applyFont="1" applyBorder="1" applyAlignment="1">
      <alignment shrinkToFit="1"/>
    </xf>
    <xf numFmtId="0" fontId="1" fillId="0" borderId="6" xfId="0" applyFont="1" applyFill="1" applyBorder="1" applyAlignment="1">
      <alignment shrinkToFit="1"/>
    </xf>
    <xf numFmtId="183" fontId="1" fillId="0" borderId="11" xfId="0" applyNumberFormat="1" applyFont="1" applyFill="1" applyBorder="1" applyAlignment="1">
      <alignment horizontal="center" vertical="center"/>
    </xf>
    <xf numFmtId="183" fontId="1" fillId="0" borderId="17" xfId="0" applyNumberFormat="1" applyFont="1" applyFill="1" applyBorder="1" applyAlignment="1">
      <alignment horizontal="center" vertical="center"/>
    </xf>
    <xf numFmtId="183" fontId="1" fillId="0" borderId="11" xfId="0" applyNumberFormat="1" applyFont="1" applyFill="1" applyBorder="1" applyAlignment="1">
      <alignment horizontal="center" vertical="center" shrinkToFit="1"/>
    </xf>
    <xf numFmtId="0" fontId="1" fillId="0" borderId="13" xfId="0" applyFont="1" applyBorder="1" applyAlignment="1">
      <alignment horizontal="center"/>
    </xf>
    <xf numFmtId="0" fontId="9" fillId="0" borderId="0" xfId="0" applyFont="1" applyFill="1" applyAlignment="1">
      <alignment shrinkToFit="1"/>
    </xf>
    <xf numFmtId="180" fontId="2" fillId="0" borderId="6" xfId="0" applyNumberFormat="1" applyFont="1" applyFill="1" applyBorder="1" applyAlignment="1">
      <alignment horizontal="right"/>
    </xf>
    <xf numFmtId="179" fontId="1" fillId="0" borderId="0" xfId="0" applyNumberFormat="1" applyFont="1" applyBorder="1" applyAlignment="1">
      <alignment horizontal="right"/>
    </xf>
    <xf numFmtId="179" fontId="1" fillId="0" borderId="0" xfId="0" applyNumberFormat="1" applyFont="1" applyFill="1" applyBorder="1" applyAlignment="1">
      <alignment horizontal="right"/>
    </xf>
    <xf numFmtId="176" fontId="1" fillId="0" borderId="0" xfId="0" applyNumberFormat="1" applyFont="1" applyBorder="1" applyAlignment="1">
      <alignment horizontal="right"/>
    </xf>
    <xf numFmtId="176" fontId="20" fillId="0" borderId="0" xfId="0" applyNumberFormat="1" applyFont="1" applyAlignment="1"/>
    <xf numFmtId="0" fontId="1" fillId="0" borderId="1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Fill="1" applyAlignment="1">
      <alignment shrinkToFit="1"/>
    </xf>
    <xf numFmtId="180" fontId="2" fillId="4" borderId="29" xfId="0" applyNumberFormat="1" applyFont="1" applyFill="1" applyBorder="1" applyAlignment="1">
      <alignment horizontal="right"/>
    </xf>
    <xf numFmtId="0" fontId="21" fillId="0" borderId="0" xfId="0" applyFont="1" applyAlignment="1">
      <alignment shrinkToFit="1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80" fontId="2" fillId="0" borderId="30" xfId="0" applyNumberFormat="1" applyFont="1" applyFill="1" applyBorder="1" applyAlignment="1">
      <alignment horizontal="right"/>
    </xf>
    <xf numFmtId="177" fontId="2" fillId="0" borderId="6" xfId="0" applyNumberFormat="1" applyFont="1" applyBorder="1" applyAlignment="1">
      <alignment horizontal="right"/>
    </xf>
    <xf numFmtId="177" fontId="2" fillId="0" borderId="10" xfId="0" applyNumberFormat="1" applyFont="1" applyBorder="1" applyAlignment="1">
      <alignment horizontal="right"/>
    </xf>
    <xf numFmtId="177" fontId="2" fillId="0" borderId="6" xfId="0" applyNumberFormat="1" applyFont="1" applyFill="1" applyBorder="1" applyAlignment="1">
      <alignment horizontal="right"/>
    </xf>
    <xf numFmtId="177" fontId="2" fillId="0" borderId="10" xfId="0" applyNumberFormat="1" applyFont="1" applyFill="1" applyBorder="1" applyAlignment="1">
      <alignment horizontal="right"/>
    </xf>
    <xf numFmtId="177" fontId="2" fillId="0" borderId="30" xfId="0" applyNumberFormat="1" applyFont="1" applyFill="1" applyBorder="1" applyAlignment="1">
      <alignment horizontal="right"/>
    </xf>
    <xf numFmtId="177" fontId="2" fillId="0" borderId="8" xfId="0" applyNumberFormat="1" applyFont="1" applyBorder="1" applyAlignment="1">
      <alignment horizontal="right"/>
    </xf>
    <xf numFmtId="177" fontId="2" fillId="0" borderId="16" xfId="0" applyNumberFormat="1" applyFont="1" applyBorder="1" applyAlignment="1">
      <alignment horizontal="right"/>
    </xf>
    <xf numFmtId="177" fontId="2" fillId="0" borderId="8" xfId="0" applyNumberFormat="1" applyFont="1" applyFill="1" applyBorder="1" applyAlignment="1">
      <alignment horizontal="right"/>
    </xf>
    <xf numFmtId="177" fontId="2" fillId="0" borderId="16" xfId="0" applyNumberFormat="1" applyFont="1" applyFill="1" applyBorder="1" applyAlignment="1">
      <alignment horizontal="right"/>
    </xf>
    <xf numFmtId="177" fontId="2" fillId="0" borderId="9" xfId="0" applyNumberFormat="1" applyFont="1" applyFill="1" applyBorder="1" applyAlignment="1">
      <alignment horizontal="right"/>
    </xf>
    <xf numFmtId="177" fontId="2" fillId="0" borderId="26" xfId="0" applyNumberFormat="1" applyFont="1" applyFill="1" applyBorder="1" applyAlignment="1">
      <alignment horizontal="right"/>
    </xf>
    <xf numFmtId="180" fontId="2" fillId="0" borderId="10" xfId="0" applyNumberFormat="1" applyFont="1" applyBorder="1" applyAlignment="1">
      <alignment horizontal="right" shrinkToFit="1"/>
    </xf>
    <xf numFmtId="180" fontId="2" fillId="0" borderId="10" xfId="0" applyNumberFormat="1" applyFont="1" applyFill="1" applyBorder="1" applyAlignment="1">
      <alignment horizontal="right" shrinkToFit="1"/>
    </xf>
    <xf numFmtId="180" fontId="2" fillId="0" borderId="22" xfId="0" applyNumberFormat="1" applyFont="1" applyFill="1" applyBorder="1" applyAlignment="1">
      <alignment horizontal="right"/>
    </xf>
    <xf numFmtId="180" fontId="2" fillId="0" borderId="14" xfId="0" applyNumberFormat="1" applyFont="1" applyFill="1" applyBorder="1" applyAlignment="1">
      <alignment horizontal="right"/>
    </xf>
    <xf numFmtId="180" fontId="2" fillId="0" borderId="22" xfId="0" applyNumberFormat="1" applyFont="1" applyBorder="1" applyAlignment="1">
      <alignment horizontal="right"/>
    </xf>
    <xf numFmtId="180" fontId="2" fillId="0" borderId="15" xfId="0" applyNumberFormat="1" applyFont="1" applyFill="1" applyBorder="1" applyAlignment="1">
      <alignment horizontal="right"/>
    </xf>
    <xf numFmtId="180" fontId="2" fillId="0" borderId="15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 shrinkToFit="1"/>
    </xf>
    <xf numFmtId="0" fontId="2" fillId="0" borderId="19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" fillId="0" borderId="0" xfId="0" applyFont="1" applyAlignment="1">
      <alignment horizontal="left" shrinkToFit="1"/>
    </xf>
    <xf numFmtId="0" fontId="1" fillId="0" borderId="4" xfId="0" applyFont="1" applyBorder="1" applyAlignment="1">
      <alignment horizontal="center" shrinkToFit="1"/>
    </xf>
    <xf numFmtId="0" fontId="1" fillId="0" borderId="5" xfId="0" quotePrefix="1" applyFont="1" applyBorder="1" applyAlignment="1">
      <alignment horizontal="center" shrinkToFit="1"/>
    </xf>
    <xf numFmtId="179" fontId="1" fillId="0" borderId="5" xfId="0" applyNumberFormat="1" applyFont="1" applyBorder="1" applyAlignment="1">
      <alignment horizontal="center" shrinkToFit="1"/>
    </xf>
    <xf numFmtId="0" fontId="1" fillId="0" borderId="5" xfId="0" applyFont="1" applyBorder="1" applyAlignment="1">
      <alignment horizontal="center" shrinkToFit="1"/>
    </xf>
    <xf numFmtId="41" fontId="1" fillId="0" borderId="5" xfId="0" applyNumberFormat="1" applyFont="1" applyBorder="1" applyAlignment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2" fillId="0" borderId="19" xfId="0" applyFont="1" applyBorder="1" applyAlignment="1"/>
    <xf numFmtId="0" fontId="7" fillId="0" borderId="0" xfId="0" applyFont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shrinkToFit="1"/>
    </xf>
    <xf numFmtId="0" fontId="1" fillId="0" borderId="0" xfId="0" applyFont="1" applyAlignment="1">
      <alignment horizontal="center"/>
    </xf>
    <xf numFmtId="56" fontId="1" fillId="0" borderId="32" xfId="0" quotePrefix="1" applyNumberFormat="1" applyFont="1" applyBorder="1" applyAlignment="1">
      <alignment horizontal="center"/>
    </xf>
    <xf numFmtId="56" fontId="1" fillId="0" borderId="23" xfId="0" quotePrefix="1" applyNumberFormat="1" applyFont="1" applyBorder="1" applyAlignment="1">
      <alignment horizontal="center"/>
    </xf>
    <xf numFmtId="0" fontId="1" fillId="0" borderId="4" xfId="0" applyFont="1" applyBorder="1" applyAlignment="1">
      <alignment horizontal="center" shrinkToFit="1"/>
    </xf>
    <xf numFmtId="0" fontId="2" fillId="0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" fillId="0" borderId="1" xfId="0" applyFont="1" applyBorder="1" applyAlignment="1">
      <alignment horizontal="center" shrinkToFit="1"/>
    </xf>
    <xf numFmtId="0" fontId="1" fillId="0" borderId="18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56" fontId="1" fillId="0" borderId="32" xfId="0" quotePrefix="1" applyNumberFormat="1" applyFont="1" applyFill="1" applyBorder="1" applyAlignment="1">
      <alignment horizontal="center"/>
    </xf>
    <xf numFmtId="56" fontId="1" fillId="0" borderId="23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6">
    <cellStyle name="桁区切り 2" xfId="1"/>
    <cellStyle name="標準" xfId="0" builtinId="0"/>
    <cellStyle name="標準 2" xfId="2"/>
    <cellStyle name="標準 3" xfId="3"/>
    <cellStyle name="標準_Ｇ高接ジベ" xfId="4"/>
    <cellStyle name="標準_Sheet1" xfId="5"/>
  </cellStyles>
  <dxfs count="0"/>
  <tableStyles count="0" defaultTableStyle="TableStyleMedium2" defaultPivotStyle="PivotStyleLight16"/>
  <colors>
    <mruColors>
      <color rgb="FFCCFFCC"/>
      <color rgb="FFFFFFCC"/>
      <color rgb="FFDECDFF"/>
      <color rgb="FFC7ABFF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１０日間当たり肥大量（富有）</a:t>
            </a:r>
          </a:p>
        </c:rich>
      </c:tx>
      <c:layout>
        <c:manualLayout>
          <c:xMode val="edge"/>
          <c:yMode val="edge"/>
          <c:x val="0.36212168933428773"/>
          <c:y val="3.53981800179169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4986810359462"/>
          <c:y val="0.1623730741145718"/>
          <c:w val="0.78333449238650033"/>
          <c:h val="0.60177164503723335"/>
        </c:manualLayout>
      </c:layout>
      <c:lineChart>
        <c:grouping val="standard"/>
        <c:varyColors val="0"/>
        <c:ser>
          <c:idx val="0"/>
          <c:order val="0"/>
          <c:tx>
            <c:strRef>
              <c:f>富有!$O$32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富有!$P$30:$AC$30</c:f>
              <c:strCache>
                <c:ptCount val="14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  <c:pt idx="12">
                  <c:v>10/21～</c:v>
                </c:pt>
                <c:pt idx="13">
                  <c:v>11/4～</c:v>
                </c:pt>
              </c:strCache>
            </c:strRef>
          </c:cat>
          <c:val>
            <c:numRef>
              <c:f>富有!$P$32:$AC$32</c:f>
              <c:numCache>
                <c:formatCode>_ * #,##0.0_ ;_ * \-#,##0.0_ ;_ * "-"?_ ;_ @_ </c:formatCode>
                <c:ptCount val="14"/>
                <c:pt idx="0">
                  <c:v>9.3000000000000043</c:v>
                </c:pt>
                <c:pt idx="1">
                  <c:v>8.6999999999999957</c:v>
                </c:pt>
                <c:pt idx="2">
                  <c:v>6.1000000000000014</c:v>
                </c:pt>
                <c:pt idx="3">
                  <c:v>5.8999999999999986</c:v>
                </c:pt>
                <c:pt idx="4">
                  <c:v>3.4000000000000057</c:v>
                </c:pt>
                <c:pt idx="5">
                  <c:v>2.7000000000000028</c:v>
                </c:pt>
                <c:pt idx="6">
                  <c:v>1.1999999999999886</c:v>
                </c:pt>
                <c:pt idx="7">
                  <c:v>1.3000000000000114</c:v>
                </c:pt>
                <c:pt idx="8">
                  <c:v>1.5999999999999943</c:v>
                </c:pt>
                <c:pt idx="9">
                  <c:v>2.5</c:v>
                </c:pt>
                <c:pt idx="10">
                  <c:v>3.5999999999999943</c:v>
                </c:pt>
                <c:pt idx="11">
                  <c:v>4</c:v>
                </c:pt>
                <c:pt idx="12">
                  <c:v>3.9000000000000057</c:v>
                </c:pt>
                <c:pt idx="13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69-41C1-93B6-F73E1A6A2ED7}"/>
            </c:ext>
          </c:extLst>
        </c:ser>
        <c:ser>
          <c:idx val="2"/>
          <c:order val="1"/>
          <c:tx>
            <c:strRef>
              <c:f>富有!$O$33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富有!$P$30:$AC$30</c:f>
              <c:strCache>
                <c:ptCount val="14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  <c:pt idx="12">
                  <c:v>10/21～</c:v>
                </c:pt>
                <c:pt idx="13">
                  <c:v>11/4～</c:v>
                </c:pt>
              </c:strCache>
            </c:strRef>
          </c:cat>
          <c:val>
            <c:numRef>
              <c:f>富有!$P$33:$AC$33</c:f>
              <c:numCache>
                <c:formatCode>_ * #,##0.0_ ;_ * \-#,##0.0_ ;_ * "-"?_ ;_ @_ </c:formatCode>
                <c:ptCount val="14"/>
                <c:pt idx="0">
                  <c:v>10.000000000000004</c:v>
                </c:pt>
                <c:pt idx="1">
                  <c:v>9.8999999999999986</c:v>
                </c:pt>
                <c:pt idx="2">
                  <c:v>6.6999999999999957</c:v>
                </c:pt>
                <c:pt idx="3">
                  <c:v>4.6000000000000014</c:v>
                </c:pt>
                <c:pt idx="4">
                  <c:v>4.1000000000000014</c:v>
                </c:pt>
                <c:pt idx="5">
                  <c:v>2.2999999999999972</c:v>
                </c:pt>
                <c:pt idx="6">
                  <c:v>1.7999999999999972</c:v>
                </c:pt>
                <c:pt idx="7">
                  <c:v>1.5</c:v>
                </c:pt>
                <c:pt idx="8">
                  <c:v>1.5</c:v>
                </c:pt>
                <c:pt idx="9">
                  <c:v>2.5</c:v>
                </c:pt>
                <c:pt idx="10">
                  <c:v>3.6000000000000085</c:v>
                </c:pt>
                <c:pt idx="11">
                  <c:v>3.3999999999999915</c:v>
                </c:pt>
                <c:pt idx="12">
                  <c:v>3.2000000000000028</c:v>
                </c:pt>
                <c:pt idx="13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69-41C1-93B6-F73E1A6A2ED7}"/>
            </c:ext>
          </c:extLst>
        </c:ser>
        <c:ser>
          <c:idx val="1"/>
          <c:order val="2"/>
          <c:tx>
            <c:strRef>
              <c:f>富有!$O$34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富有!$P$30:$AC$30</c:f>
              <c:strCache>
                <c:ptCount val="14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  <c:pt idx="12">
                  <c:v>10/21～</c:v>
                </c:pt>
                <c:pt idx="13">
                  <c:v>11/4～</c:v>
                </c:pt>
              </c:strCache>
            </c:strRef>
          </c:cat>
          <c:val>
            <c:numRef>
              <c:f>富有!$P$34:$AC$34</c:f>
              <c:numCache>
                <c:formatCode>_ * #,##0.0_ ;_ * \-#,##0.0_ ;_ * "-"?_ ;_ @_ </c:formatCode>
                <c:ptCount val="14"/>
                <c:pt idx="0">
                  <c:v>8.9999999999999964</c:v>
                </c:pt>
                <c:pt idx="1">
                  <c:v>8.9000000000000057</c:v>
                </c:pt>
                <c:pt idx="2">
                  <c:v>7.6999999999999957</c:v>
                </c:pt>
                <c:pt idx="3">
                  <c:v>6.1000000000000014</c:v>
                </c:pt>
                <c:pt idx="4">
                  <c:v>4.7000000000000028</c:v>
                </c:pt>
                <c:pt idx="5">
                  <c:v>2.5</c:v>
                </c:pt>
                <c:pt idx="6">
                  <c:v>1.8999999999999915</c:v>
                </c:pt>
                <c:pt idx="7">
                  <c:v>1.6000000000000085</c:v>
                </c:pt>
                <c:pt idx="8">
                  <c:v>2.2000000000000028</c:v>
                </c:pt>
                <c:pt idx="9">
                  <c:v>3.3999999999999915</c:v>
                </c:pt>
                <c:pt idx="10">
                  <c:v>3.6000000000000085</c:v>
                </c:pt>
                <c:pt idx="11">
                  <c:v>3.5</c:v>
                </c:pt>
                <c:pt idx="12">
                  <c:v>3.7999999999999972</c:v>
                </c:pt>
                <c:pt idx="13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69-41C1-93B6-F73E1A6A2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423936"/>
        <c:axId val="142426112"/>
      </c:lineChart>
      <c:catAx>
        <c:axId val="1424239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42426112"/>
        <c:crosses val="autoZero"/>
        <c:auto val="0"/>
        <c:lblAlgn val="ctr"/>
        <c:lblOffset val="100"/>
        <c:tickLblSkip val="1"/>
        <c:noMultiLvlLbl val="0"/>
      </c:catAx>
      <c:valAx>
        <c:axId val="142426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2.5706553895107856E-2"/>
              <c:y val="0.29201752507205048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4242393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28566556528277"/>
          <c:y val="4.0042635323942033E-2"/>
          <c:w val="0.14600000000000002"/>
          <c:h val="0.18149999214170082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１０日間当たり肥大量（西条）</a:t>
            </a:r>
          </a:p>
        </c:rich>
      </c:tx>
      <c:layout>
        <c:manualLayout>
          <c:xMode val="edge"/>
          <c:yMode val="edge"/>
          <c:x val="0.36212168933428773"/>
          <c:y val="3.51906439045546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82197462453922"/>
          <c:y val="0.14055356059418483"/>
          <c:w val="0.79545572244277118"/>
          <c:h val="0.60117302052785926"/>
        </c:manualLayout>
      </c:layout>
      <c:lineChart>
        <c:grouping val="standard"/>
        <c:varyColors val="0"/>
        <c:ser>
          <c:idx val="0"/>
          <c:order val="0"/>
          <c:tx>
            <c:strRef>
              <c:f>西条【終了】!$N$34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西条【終了】!$O$32:$Z$32</c:f>
              <c:strCache>
                <c:ptCount val="12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</c:strCache>
            </c:strRef>
          </c:cat>
          <c:val>
            <c:numRef>
              <c:f>西条【終了】!$O$34:$Z$34</c:f>
              <c:numCache>
                <c:formatCode>_ * #,##0.0_ ;_ * \-#,##0.0_ ;_ * "-"?_ ;_ @_ </c:formatCode>
                <c:ptCount val="12"/>
                <c:pt idx="0">
                  <c:v>6.6999999999999993</c:v>
                </c:pt>
                <c:pt idx="1">
                  <c:v>6.1000000000000014</c:v>
                </c:pt>
                <c:pt idx="2">
                  <c:v>5.2000000000000028</c:v>
                </c:pt>
                <c:pt idx="3">
                  <c:v>4.2999999999999972</c:v>
                </c:pt>
                <c:pt idx="4">
                  <c:v>3</c:v>
                </c:pt>
                <c:pt idx="5">
                  <c:v>2.2999999999999972</c:v>
                </c:pt>
                <c:pt idx="6">
                  <c:v>2.3000000000000043</c:v>
                </c:pt>
                <c:pt idx="7">
                  <c:v>2.6999999999999957</c:v>
                </c:pt>
                <c:pt idx="8">
                  <c:v>3.7000000000000028</c:v>
                </c:pt>
                <c:pt idx="9">
                  <c:v>3.7000000000000028</c:v>
                </c:pt>
                <c:pt idx="10">
                  <c:v>2.8999999999999915</c:v>
                </c:pt>
                <c:pt idx="11">
                  <c:v>2.8000000000000114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4-42AE-B194-E1E831952305}"/>
            </c:ext>
          </c:extLst>
        </c:ser>
        <c:ser>
          <c:idx val="2"/>
          <c:order val="1"/>
          <c:tx>
            <c:strRef>
              <c:f>西条【終了】!$N$35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西条【終了】!$O$32:$Z$32</c:f>
              <c:strCache>
                <c:ptCount val="12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</c:strCache>
            </c:strRef>
          </c:cat>
          <c:val>
            <c:numRef>
              <c:f>西条【終了】!$O$35:$Z$35</c:f>
              <c:numCache>
                <c:formatCode>_ * #,##0.0_ ;_ * \-#,##0.0_ ;_ * "-"?_ ;_ @_ </c:formatCode>
                <c:ptCount val="12"/>
                <c:pt idx="0">
                  <c:v>6.5</c:v>
                </c:pt>
                <c:pt idx="1">
                  <c:v>6.3000000000000007</c:v>
                </c:pt>
                <c:pt idx="2">
                  <c:v>5.1000000000000014</c:v>
                </c:pt>
                <c:pt idx="3">
                  <c:v>4.3999999999999986</c:v>
                </c:pt>
                <c:pt idx="4">
                  <c:v>3.3999999999999986</c:v>
                </c:pt>
                <c:pt idx="5">
                  <c:v>2.8999999999999986</c:v>
                </c:pt>
                <c:pt idx="6">
                  <c:v>2</c:v>
                </c:pt>
                <c:pt idx="7">
                  <c:v>2.7000000000000028</c:v>
                </c:pt>
                <c:pt idx="8">
                  <c:v>3.8999999999999986</c:v>
                </c:pt>
                <c:pt idx="9">
                  <c:v>4.5999999999999943</c:v>
                </c:pt>
                <c:pt idx="10">
                  <c:v>3.6000000000000085</c:v>
                </c:pt>
                <c:pt idx="11">
                  <c:v>3.2000000000000028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F4-42AE-B194-E1E831952305}"/>
            </c:ext>
          </c:extLst>
        </c:ser>
        <c:ser>
          <c:idx val="1"/>
          <c:order val="2"/>
          <c:tx>
            <c:strRef>
              <c:f>西条【終了】!$N$36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西条【終了】!$O$32:$Z$32</c:f>
              <c:strCache>
                <c:ptCount val="12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</c:strCache>
            </c:strRef>
          </c:cat>
          <c:val>
            <c:numRef>
              <c:f>西条【終了】!$O$36:$Z$36</c:f>
              <c:numCache>
                <c:formatCode>_ * #,##0.0_ ;_ * \-#,##0.0_ ;_ * "-"?_ ;_ @_ </c:formatCode>
                <c:ptCount val="12"/>
                <c:pt idx="0">
                  <c:v>6.4000000000000021</c:v>
                </c:pt>
                <c:pt idx="1">
                  <c:v>5.8000000000000007</c:v>
                </c:pt>
                <c:pt idx="2">
                  <c:v>5.2999999999999972</c:v>
                </c:pt>
                <c:pt idx="3">
                  <c:v>4.8999999999999986</c:v>
                </c:pt>
                <c:pt idx="4">
                  <c:v>3.8000000000000043</c:v>
                </c:pt>
                <c:pt idx="5">
                  <c:v>2.8999999999999986</c:v>
                </c:pt>
                <c:pt idx="6">
                  <c:v>2.2000000000000028</c:v>
                </c:pt>
                <c:pt idx="7">
                  <c:v>2.6999999999999957</c:v>
                </c:pt>
                <c:pt idx="8">
                  <c:v>4.5</c:v>
                </c:pt>
                <c:pt idx="9">
                  <c:v>4.6000000000000014</c:v>
                </c:pt>
                <c:pt idx="10">
                  <c:v>3.4000000000000057</c:v>
                </c:pt>
                <c:pt idx="11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F4-42AE-B194-E1E831952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263488"/>
        <c:axId val="127265408"/>
      </c:lineChart>
      <c:catAx>
        <c:axId val="127263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7265408"/>
        <c:crosses val="autoZero"/>
        <c:auto val="0"/>
        <c:lblAlgn val="ctr"/>
        <c:lblOffset val="100"/>
        <c:tickLblSkip val="1"/>
        <c:noMultiLvlLbl val="0"/>
      </c:catAx>
      <c:valAx>
        <c:axId val="127265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1.8051927592299632E-2"/>
              <c:y val="0.34418384787771855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726348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018942550497104"/>
          <c:y val="6.1583411435489843E-2"/>
          <c:w val="0.14600000000000002"/>
          <c:h val="0.17774996074208674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１０日間当たり肥大量（輝太郎）</a:t>
            </a:r>
          </a:p>
        </c:rich>
      </c:tx>
      <c:layout>
        <c:manualLayout>
          <c:xMode val="edge"/>
          <c:yMode val="edge"/>
          <c:x val="0.30973757339889074"/>
          <c:y val="5.4791729188021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3815028901733"/>
          <c:y val="0.21052631578947367"/>
          <c:w val="0.78217868958600623"/>
          <c:h val="0.56446080984571334"/>
        </c:manualLayout>
      </c:layout>
      <c:lineChart>
        <c:grouping val="standard"/>
        <c:varyColors val="0"/>
        <c:ser>
          <c:idx val="0"/>
          <c:order val="0"/>
          <c:tx>
            <c:strRef>
              <c:f>輝太郎【終了】!$N$37</c:f>
              <c:strCache>
                <c:ptCount val="1"/>
                <c:pt idx="0">
                  <c:v>本年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輝太郎【終了】!$O$35:$Y$35</c:f>
              <c:strCache>
                <c:ptCount val="11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</c:strCache>
            </c:strRef>
          </c:cat>
          <c:val>
            <c:numRef>
              <c:f>輝太郎【終了】!$O$37:$Y$37</c:f>
              <c:numCache>
                <c:formatCode>_ * #,##0.0_ ;_ * \-#,##0.0_ ;_ * "-"?_ ;_ @_ </c:formatCode>
                <c:ptCount val="11"/>
                <c:pt idx="0">
                  <c:v>9.5999999999999979</c:v>
                </c:pt>
                <c:pt idx="1">
                  <c:v>9.4000000000000057</c:v>
                </c:pt>
                <c:pt idx="2">
                  <c:v>7.7999999999999972</c:v>
                </c:pt>
                <c:pt idx="3">
                  <c:v>6.7000000000000028</c:v>
                </c:pt>
                <c:pt idx="4">
                  <c:v>4.0999999999999943</c:v>
                </c:pt>
                <c:pt idx="5">
                  <c:v>3.5</c:v>
                </c:pt>
                <c:pt idx="6">
                  <c:v>3.2999999999999972</c:v>
                </c:pt>
                <c:pt idx="7">
                  <c:v>7.1000000000000085</c:v>
                </c:pt>
                <c:pt idx="8">
                  <c:v>8</c:v>
                </c:pt>
                <c:pt idx="9">
                  <c:v>6.3999999999999915</c:v>
                </c:pt>
                <c:pt idx="10">
                  <c:v>4.2000000000000028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69-440E-92AE-39826CB2977C}"/>
            </c:ext>
          </c:extLst>
        </c:ser>
        <c:ser>
          <c:idx val="2"/>
          <c:order val="1"/>
          <c:tx>
            <c:strRef>
              <c:f>輝太郎【終了】!$N$38</c:f>
              <c:strCache>
                <c:ptCount val="1"/>
                <c:pt idx="0">
                  <c:v>前年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輝太郎【終了】!$O$35:$Y$35</c:f>
              <c:strCache>
                <c:ptCount val="11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</c:strCache>
            </c:strRef>
          </c:cat>
          <c:val>
            <c:numRef>
              <c:f>輝太郎【終了】!$O$38:$Y$38</c:f>
              <c:numCache>
                <c:formatCode>_ * #,##0.0_ ;_ * \-#,##0.0_ ;_ * "-"?_ ;_ @_ </c:formatCode>
                <c:ptCount val="11"/>
                <c:pt idx="0">
                  <c:v>10.899999999999999</c:v>
                </c:pt>
                <c:pt idx="1">
                  <c:v>10.5</c:v>
                </c:pt>
                <c:pt idx="2">
                  <c:v>8.1000000000000014</c:v>
                </c:pt>
                <c:pt idx="3">
                  <c:v>5.3000000000000043</c:v>
                </c:pt>
                <c:pt idx="4">
                  <c:v>4.3999999999999915</c:v>
                </c:pt>
                <c:pt idx="5">
                  <c:v>3.9000000000000057</c:v>
                </c:pt>
                <c:pt idx="6">
                  <c:v>5.5999999999999943</c:v>
                </c:pt>
                <c:pt idx="7">
                  <c:v>8.1000000000000085</c:v>
                </c:pt>
                <c:pt idx="8">
                  <c:v>7.0999999999999943</c:v>
                </c:pt>
                <c:pt idx="9">
                  <c:v>5.5</c:v>
                </c:pt>
                <c:pt idx="10">
                  <c:v>3.0999999999999943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69-440E-92AE-39826CB2977C}"/>
            </c:ext>
          </c:extLst>
        </c:ser>
        <c:ser>
          <c:idx val="1"/>
          <c:order val="2"/>
          <c:tx>
            <c:strRef>
              <c:f>輝太郎【終了】!$N$39</c:f>
              <c:strCache>
                <c:ptCount val="1"/>
                <c:pt idx="0">
                  <c:v>平年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輝太郎【終了】!$O$35:$Y$35</c:f>
              <c:strCache>
                <c:ptCount val="11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</c:strCache>
            </c:strRef>
          </c:cat>
          <c:val>
            <c:numRef>
              <c:f>輝太郎【終了】!$O$39:$Y$39</c:f>
              <c:numCache>
                <c:formatCode>_ * #,##0.0_ ;_ * \-#,##0.0_ ;_ * "-"?_ ;_ @_ </c:formatCode>
                <c:ptCount val="11"/>
                <c:pt idx="0">
                  <c:v>9.5</c:v>
                </c:pt>
                <c:pt idx="1">
                  <c:v>9.5</c:v>
                </c:pt>
                <c:pt idx="2">
                  <c:v>8.7000000000000028</c:v>
                </c:pt>
                <c:pt idx="3">
                  <c:v>6.7999999999999972</c:v>
                </c:pt>
                <c:pt idx="4">
                  <c:v>4.8000000000000043</c:v>
                </c:pt>
                <c:pt idx="5">
                  <c:v>3.5</c:v>
                </c:pt>
                <c:pt idx="6">
                  <c:v>3.7999999999999972</c:v>
                </c:pt>
                <c:pt idx="7">
                  <c:v>7.5999999999999943</c:v>
                </c:pt>
                <c:pt idx="8">
                  <c:v>7.9000000000000057</c:v>
                </c:pt>
                <c:pt idx="9">
                  <c:v>5.7999999999999972</c:v>
                </c:pt>
                <c:pt idx="1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69-440E-92AE-39826CB29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541760"/>
        <c:axId val="167560320"/>
      </c:lineChart>
      <c:catAx>
        <c:axId val="167541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67560320"/>
        <c:crosses val="autoZero"/>
        <c:auto val="0"/>
        <c:lblAlgn val="ctr"/>
        <c:lblOffset val="100"/>
        <c:tickLblSkip val="1"/>
        <c:noMultiLvlLbl val="0"/>
      </c:catAx>
      <c:valAx>
        <c:axId val="167560320"/>
        <c:scaling>
          <c:orientation val="minMax"/>
          <c:max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7.8616733140578036E-3"/>
              <c:y val="0.2325585968420614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6754176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71179654792785"/>
          <c:y val="5.1679540057492812E-2"/>
          <c:w val="0.15800006856907767"/>
          <c:h val="0.20099987501562305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１０日間当たりの肥大量（ハウス二十世紀）</a:t>
            </a:r>
          </a:p>
        </c:rich>
      </c:tx>
      <c:layout>
        <c:manualLayout>
          <c:xMode val="edge"/>
          <c:yMode val="edge"/>
          <c:x val="0.17013925342665498"/>
          <c:y val="4.51128608923884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444477411019917"/>
          <c:y val="0.10533925378119051"/>
          <c:w val="0.76215406994979851"/>
          <c:h val="0.6911986652217843"/>
        </c:manualLayout>
      </c:layout>
      <c:lineChart>
        <c:grouping val="standard"/>
        <c:varyColors val="0"/>
        <c:ser>
          <c:idx val="0"/>
          <c:order val="0"/>
          <c:tx>
            <c:strRef>
              <c:f>ハウス二十世紀【終了】!$L$33</c:f>
              <c:strCache>
                <c:ptCount val="1"/>
                <c:pt idx="0">
                  <c:v>本　年</c:v>
                </c:pt>
              </c:strCache>
            </c:strRef>
          </c:tx>
          <c:spPr>
            <a:ln w="1905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Ref>
              <c:f>ハウス二十世紀【終了】!$M$31:$V$31</c:f>
              <c:strCache>
                <c:ptCount val="10"/>
                <c:pt idx="0">
                  <c:v>5/ 4～</c:v>
                </c:pt>
                <c:pt idx="1">
                  <c:v>5/14～</c:v>
                </c:pt>
                <c:pt idx="2">
                  <c:v>5/24～</c:v>
                </c:pt>
                <c:pt idx="3">
                  <c:v>6/ 3～</c:v>
                </c:pt>
                <c:pt idx="4">
                  <c:v>6/13～</c:v>
                </c:pt>
                <c:pt idx="5">
                  <c:v>6/23～</c:v>
                </c:pt>
                <c:pt idx="6">
                  <c:v>7/ 3～</c:v>
                </c:pt>
                <c:pt idx="7">
                  <c:v>7/13～</c:v>
                </c:pt>
                <c:pt idx="8">
                  <c:v>7/23～</c:v>
                </c:pt>
                <c:pt idx="9">
                  <c:v>8/ 2～</c:v>
                </c:pt>
              </c:strCache>
            </c:strRef>
          </c:cat>
          <c:val>
            <c:numRef>
              <c:f>ハウス二十世紀【終了】!$M$33:$V$33</c:f>
              <c:numCache>
                <c:formatCode>_ * #,##0.0_ ;_ * \-#,##0.0_ ;_ * "-"?_ ;_ @_ </c:formatCode>
                <c:ptCount val="10"/>
                <c:pt idx="0">
                  <c:v>6.6000000000000014</c:v>
                </c:pt>
                <c:pt idx="1">
                  <c:v>6.1999999999999957</c:v>
                </c:pt>
                <c:pt idx="2">
                  <c:v>4.9000000000000057</c:v>
                </c:pt>
                <c:pt idx="3">
                  <c:v>6.3999999999999986</c:v>
                </c:pt>
                <c:pt idx="4">
                  <c:v>8.1999999999999957</c:v>
                </c:pt>
                <c:pt idx="5">
                  <c:v>10.400000000000006</c:v>
                </c:pt>
                <c:pt idx="6">
                  <c:v>10.799999999999997</c:v>
                </c:pt>
                <c:pt idx="7">
                  <c:v>8.7000000000000028</c:v>
                </c:pt>
                <c:pt idx="8">
                  <c:v>6.7000000000000028</c:v>
                </c:pt>
                <c:pt idx="9">
                  <c:v>4.7999999999999972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4C-4D5D-B685-434B08768DB5}"/>
            </c:ext>
          </c:extLst>
        </c:ser>
        <c:ser>
          <c:idx val="1"/>
          <c:order val="1"/>
          <c:tx>
            <c:strRef>
              <c:f>ハウス二十世紀【終了】!$L$34</c:f>
              <c:strCache>
                <c:ptCount val="1"/>
                <c:pt idx="0">
                  <c:v>前　年</c:v>
                </c:pt>
              </c:strCache>
            </c:strRef>
          </c:tx>
          <c:spPr>
            <a:ln w="1905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Ref>
              <c:f>ハウス二十世紀【終了】!$M$31:$V$31</c:f>
              <c:strCache>
                <c:ptCount val="10"/>
                <c:pt idx="0">
                  <c:v>5/ 4～</c:v>
                </c:pt>
                <c:pt idx="1">
                  <c:v>5/14～</c:v>
                </c:pt>
                <c:pt idx="2">
                  <c:v>5/24～</c:v>
                </c:pt>
                <c:pt idx="3">
                  <c:v>6/ 3～</c:v>
                </c:pt>
                <c:pt idx="4">
                  <c:v>6/13～</c:v>
                </c:pt>
                <c:pt idx="5">
                  <c:v>6/23～</c:v>
                </c:pt>
                <c:pt idx="6">
                  <c:v>7/ 3～</c:v>
                </c:pt>
                <c:pt idx="7">
                  <c:v>7/13～</c:v>
                </c:pt>
                <c:pt idx="8">
                  <c:v>7/23～</c:v>
                </c:pt>
                <c:pt idx="9">
                  <c:v>8/ 2～</c:v>
                </c:pt>
              </c:strCache>
            </c:strRef>
          </c:cat>
          <c:val>
            <c:numRef>
              <c:f>ハウス二十世紀【終了】!$M$34:$V$34</c:f>
              <c:numCache>
                <c:formatCode>_ * #,##0.0_ ;_ * \-#,##0.0_ ;_ * "-"?_ ;_ @_ </c:formatCode>
                <c:ptCount val="10"/>
                <c:pt idx="0">
                  <c:v>6.6999999999999993</c:v>
                </c:pt>
                <c:pt idx="1">
                  <c:v>7.0000000000000036</c:v>
                </c:pt>
                <c:pt idx="2">
                  <c:v>4.5</c:v>
                </c:pt>
                <c:pt idx="3">
                  <c:v>6.5</c:v>
                </c:pt>
                <c:pt idx="4">
                  <c:v>10.899999999999999</c:v>
                </c:pt>
                <c:pt idx="5">
                  <c:v>11.699999999999996</c:v>
                </c:pt>
                <c:pt idx="6">
                  <c:v>10.799999999999997</c:v>
                </c:pt>
                <c:pt idx="7">
                  <c:v>8.7000000000000028</c:v>
                </c:pt>
                <c:pt idx="8">
                  <c:v>6.2000000000000028</c:v>
                </c:pt>
                <c:pt idx="9">
                  <c:v>5.2000000000000028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4C-4D5D-B685-434B08768DB5}"/>
            </c:ext>
          </c:extLst>
        </c:ser>
        <c:ser>
          <c:idx val="2"/>
          <c:order val="2"/>
          <c:tx>
            <c:strRef>
              <c:f>ハウス二十世紀【終了】!$L$35</c:f>
              <c:strCache>
                <c:ptCount val="1"/>
                <c:pt idx="0">
                  <c:v>平　年</c:v>
                </c:pt>
              </c:strCache>
            </c:strRef>
          </c:tx>
          <c:spPr>
            <a:ln w="1905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Ref>
              <c:f>ハウス二十世紀【終了】!$M$31:$V$31</c:f>
              <c:strCache>
                <c:ptCount val="10"/>
                <c:pt idx="0">
                  <c:v>5/ 4～</c:v>
                </c:pt>
                <c:pt idx="1">
                  <c:v>5/14～</c:v>
                </c:pt>
                <c:pt idx="2">
                  <c:v>5/24～</c:v>
                </c:pt>
                <c:pt idx="3">
                  <c:v>6/ 3～</c:v>
                </c:pt>
                <c:pt idx="4">
                  <c:v>6/13～</c:v>
                </c:pt>
                <c:pt idx="5">
                  <c:v>6/23～</c:v>
                </c:pt>
                <c:pt idx="6">
                  <c:v>7/ 3～</c:v>
                </c:pt>
                <c:pt idx="7">
                  <c:v>7/13～</c:v>
                </c:pt>
                <c:pt idx="8">
                  <c:v>7/23～</c:v>
                </c:pt>
                <c:pt idx="9">
                  <c:v>8/ 2～</c:v>
                </c:pt>
              </c:strCache>
            </c:strRef>
          </c:cat>
          <c:val>
            <c:numRef>
              <c:f>ハウス二十世紀【終了】!$M$35:$V$35</c:f>
              <c:numCache>
                <c:formatCode>_ * #,##0.0_ ;_ * \-#,##0.0_ ;_ * "-"?_ ;_ @_ </c:formatCode>
                <c:ptCount val="10"/>
                <c:pt idx="0">
                  <c:v>6.1999999999999993</c:v>
                </c:pt>
                <c:pt idx="1">
                  <c:v>6.7000000000000028</c:v>
                </c:pt>
                <c:pt idx="2">
                  <c:v>5.5</c:v>
                </c:pt>
                <c:pt idx="3">
                  <c:v>6.3999999999999986</c:v>
                </c:pt>
                <c:pt idx="4">
                  <c:v>9.3999999999999986</c:v>
                </c:pt>
                <c:pt idx="5">
                  <c:v>10.200000000000003</c:v>
                </c:pt>
                <c:pt idx="6">
                  <c:v>9.0999999999999943</c:v>
                </c:pt>
                <c:pt idx="7">
                  <c:v>7.7999999999999972</c:v>
                </c:pt>
                <c:pt idx="8">
                  <c:v>6.8000000000000114</c:v>
                </c:pt>
                <c:pt idx="9">
                  <c:v>5.6999999999999886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4C-4D5D-B685-434B08768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638720"/>
        <c:axId val="126640896"/>
      </c:lineChart>
      <c:catAx>
        <c:axId val="1266387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640896"/>
        <c:crosses val="autoZero"/>
        <c:auto val="0"/>
        <c:lblAlgn val="ctr"/>
        <c:lblOffset val="100"/>
        <c:noMultiLvlLbl val="0"/>
      </c:catAx>
      <c:valAx>
        <c:axId val="1266408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肥大量　(単位　㎜)</a:t>
                </a:r>
              </a:p>
            </c:rich>
          </c:tx>
          <c:layout>
            <c:manualLayout>
              <c:xMode val="edge"/>
              <c:yMode val="edge"/>
              <c:x val="5.9027960046660832E-2"/>
              <c:y val="0.27142872140982377"/>
            </c:manualLayout>
          </c:layout>
          <c:overlay val="0"/>
          <c:spPr>
            <a:noFill/>
            <a:ln w="25400">
              <a:noFill/>
            </a:ln>
          </c:spPr>
        </c:title>
        <c:numFmt formatCode="_ * #,##0.0_ ;_ * \-#,##0.0_ ;_ * &quot;-&quot;?_ ;_ @_ " sourceLinked="1"/>
        <c:majorTickMark val="cross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638720"/>
        <c:crosses val="autoZero"/>
        <c:crossBetween val="midCat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0034776902887139"/>
          <c:y val="0.9600005999250093"/>
          <c:w val="0.49200003645377655"/>
          <c:h val="3.32499437570303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１０日間当たりの肥大量（ハウス二十世紀）</a:t>
            </a:r>
          </a:p>
        </c:rich>
      </c:tx>
      <c:layout>
        <c:manualLayout>
          <c:xMode val="edge"/>
          <c:yMode val="edge"/>
          <c:x val="0.2005272125056885"/>
          <c:y val="2.80531332322281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20591168952651"/>
          <c:y val="0.1323337286346376"/>
          <c:w val="0.76215406994979851"/>
          <c:h val="0.72910913243692499"/>
        </c:manualLayout>
      </c:layout>
      <c:lineChart>
        <c:grouping val="standard"/>
        <c:varyColors val="0"/>
        <c:ser>
          <c:idx val="0"/>
          <c:order val="0"/>
          <c:tx>
            <c:strRef>
              <c:f>ハウス二十世紀【終了】!$L$33</c:f>
              <c:strCache>
                <c:ptCount val="1"/>
                <c:pt idx="0">
                  <c:v>本　年</c:v>
                </c:pt>
              </c:strCache>
            </c:strRef>
          </c:tx>
          <c:spPr>
            <a:ln w="1905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Ref>
              <c:f>ハウス二十世紀【終了】!$M$31:$V$31</c:f>
              <c:strCache>
                <c:ptCount val="10"/>
                <c:pt idx="0">
                  <c:v>5/ 4～</c:v>
                </c:pt>
                <c:pt idx="1">
                  <c:v>5/14～</c:v>
                </c:pt>
                <c:pt idx="2">
                  <c:v>5/24～</c:v>
                </c:pt>
                <c:pt idx="3">
                  <c:v>6/ 3～</c:v>
                </c:pt>
                <c:pt idx="4">
                  <c:v>6/13～</c:v>
                </c:pt>
                <c:pt idx="5">
                  <c:v>6/23～</c:v>
                </c:pt>
                <c:pt idx="6">
                  <c:v>7/ 3～</c:v>
                </c:pt>
                <c:pt idx="7">
                  <c:v>7/13～</c:v>
                </c:pt>
                <c:pt idx="8">
                  <c:v>7/23～</c:v>
                </c:pt>
                <c:pt idx="9">
                  <c:v>8/ 2～</c:v>
                </c:pt>
              </c:strCache>
            </c:strRef>
          </c:cat>
          <c:val>
            <c:numRef>
              <c:f>ハウス二十世紀【終了】!$M$33:$V$33</c:f>
              <c:numCache>
                <c:formatCode>_ * #,##0.0_ ;_ * \-#,##0.0_ ;_ * "-"?_ ;_ @_ </c:formatCode>
                <c:ptCount val="10"/>
                <c:pt idx="0">
                  <c:v>6.6000000000000014</c:v>
                </c:pt>
                <c:pt idx="1">
                  <c:v>6.1999999999999957</c:v>
                </c:pt>
                <c:pt idx="2">
                  <c:v>4.9000000000000057</c:v>
                </c:pt>
                <c:pt idx="3">
                  <c:v>6.3999999999999986</c:v>
                </c:pt>
                <c:pt idx="4">
                  <c:v>8.1999999999999957</c:v>
                </c:pt>
                <c:pt idx="5">
                  <c:v>10.400000000000006</c:v>
                </c:pt>
                <c:pt idx="6">
                  <c:v>10.799999999999997</c:v>
                </c:pt>
                <c:pt idx="7">
                  <c:v>8.7000000000000028</c:v>
                </c:pt>
                <c:pt idx="8">
                  <c:v>6.7000000000000028</c:v>
                </c:pt>
                <c:pt idx="9">
                  <c:v>4.7999999999999972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84-47CF-992C-2D117EF8D8ED}"/>
            </c:ext>
          </c:extLst>
        </c:ser>
        <c:ser>
          <c:idx val="1"/>
          <c:order val="1"/>
          <c:tx>
            <c:strRef>
              <c:f>ハウス二十世紀【終了】!$L$34</c:f>
              <c:strCache>
                <c:ptCount val="1"/>
                <c:pt idx="0">
                  <c:v>前　年</c:v>
                </c:pt>
              </c:strCache>
            </c:strRef>
          </c:tx>
          <c:spPr>
            <a:ln w="1905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Ref>
              <c:f>ハウス二十世紀【終了】!$M$31:$V$31</c:f>
              <c:strCache>
                <c:ptCount val="10"/>
                <c:pt idx="0">
                  <c:v>5/ 4～</c:v>
                </c:pt>
                <c:pt idx="1">
                  <c:v>5/14～</c:v>
                </c:pt>
                <c:pt idx="2">
                  <c:v>5/24～</c:v>
                </c:pt>
                <c:pt idx="3">
                  <c:v>6/ 3～</c:v>
                </c:pt>
                <c:pt idx="4">
                  <c:v>6/13～</c:v>
                </c:pt>
                <c:pt idx="5">
                  <c:v>6/23～</c:v>
                </c:pt>
                <c:pt idx="6">
                  <c:v>7/ 3～</c:v>
                </c:pt>
                <c:pt idx="7">
                  <c:v>7/13～</c:v>
                </c:pt>
                <c:pt idx="8">
                  <c:v>7/23～</c:v>
                </c:pt>
                <c:pt idx="9">
                  <c:v>8/ 2～</c:v>
                </c:pt>
              </c:strCache>
            </c:strRef>
          </c:cat>
          <c:val>
            <c:numRef>
              <c:f>ハウス二十世紀【終了】!$M$34:$V$34</c:f>
              <c:numCache>
                <c:formatCode>_ * #,##0.0_ ;_ * \-#,##0.0_ ;_ * "-"?_ ;_ @_ </c:formatCode>
                <c:ptCount val="10"/>
                <c:pt idx="0">
                  <c:v>6.6999999999999993</c:v>
                </c:pt>
                <c:pt idx="1">
                  <c:v>7.0000000000000036</c:v>
                </c:pt>
                <c:pt idx="2">
                  <c:v>4.5</c:v>
                </c:pt>
                <c:pt idx="3">
                  <c:v>6.5</c:v>
                </c:pt>
                <c:pt idx="4">
                  <c:v>10.899999999999999</c:v>
                </c:pt>
                <c:pt idx="5">
                  <c:v>11.699999999999996</c:v>
                </c:pt>
                <c:pt idx="6">
                  <c:v>10.799999999999997</c:v>
                </c:pt>
                <c:pt idx="7">
                  <c:v>8.7000000000000028</c:v>
                </c:pt>
                <c:pt idx="8">
                  <c:v>6.2000000000000028</c:v>
                </c:pt>
                <c:pt idx="9">
                  <c:v>5.2000000000000028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84-47CF-992C-2D117EF8D8ED}"/>
            </c:ext>
          </c:extLst>
        </c:ser>
        <c:ser>
          <c:idx val="2"/>
          <c:order val="2"/>
          <c:tx>
            <c:strRef>
              <c:f>ハウス二十世紀【終了】!$L$35</c:f>
              <c:strCache>
                <c:ptCount val="1"/>
                <c:pt idx="0">
                  <c:v>平　年</c:v>
                </c:pt>
              </c:strCache>
            </c:strRef>
          </c:tx>
          <c:spPr>
            <a:ln w="1905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Ref>
              <c:f>ハウス二十世紀【終了】!$M$31:$V$31</c:f>
              <c:strCache>
                <c:ptCount val="10"/>
                <c:pt idx="0">
                  <c:v>5/ 4～</c:v>
                </c:pt>
                <c:pt idx="1">
                  <c:v>5/14～</c:v>
                </c:pt>
                <c:pt idx="2">
                  <c:v>5/24～</c:v>
                </c:pt>
                <c:pt idx="3">
                  <c:v>6/ 3～</c:v>
                </c:pt>
                <c:pt idx="4">
                  <c:v>6/13～</c:v>
                </c:pt>
                <c:pt idx="5">
                  <c:v>6/23～</c:v>
                </c:pt>
                <c:pt idx="6">
                  <c:v>7/ 3～</c:v>
                </c:pt>
                <c:pt idx="7">
                  <c:v>7/13～</c:v>
                </c:pt>
                <c:pt idx="8">
                  <c:v>7/23～</c:v>
                </c:pt>
                <c:pt idx="9">
                  <c:v>8/ 2～</c:v>
                </c:pt>
              </c:strCache>
            </c:strRef>
          </c:cat>
          <c:val>
            <c:numRef>
              <c:f>ハウス二十世紀【終了】!$M$35:$V$35</c:f>
              <c:numCache>
                <c:formatCode>_ * #,##0.0_ ;_ * \-#,##0.0_ ;_ * "-"?_ ;_ @_ </c:formatCode>
                <c:ptCount val="10"/>
                <c:pt idx="0">
                  <c:v>6.1999999999999993</c:v>
                </c:pt>
                <c:pt idx="1">
                  <c:v>6.7000000000000028</c:v>
                </c:pt>
                <c:pt idx="2">
                  <c:v>5.5</c:v>
                </c:pt>
                <c:pt idx="3">
                  <c:v>6.3999999999999986</c:v>
                </c:pt>
                <c:pt idx="4">
                  <c:v>9.3999999999999986</c:v>
                </c:pt>
                <c:pt idx="5">
                  <c:v>10.200000000000003</c:v>
                </c:pt>
                <c:pt idx="6">
                  <c:v>9.0999999999999943</c:v>
                </c:pt>
                <c:pt idx="7">
                  <c:v>7.7999999999999972</c:v>
                </c:pt>
                <c:pt idx="8">
                  <c:v>6.8000000000000114</c:v>
                </c:pt>
                <c:pt idx="9">
                  <c:v>5.6999999999999886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84-47CF-992C-2D117EF8D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665856"/>
        <c:axId val="126667776"/>
      </c:lineChart>
      <c:catAx>
        <c:axId val="1266658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667776"/>
        <c:crosses val="autoZero"/>
        <c:auto val="0"/>
        <c:lblAlgn val="ctr"/>
        <c:lblOffset val="100"/>
        <c:noMultiLvlLbl val="0"/>
      </c:catAx>
      <c:valAx>
        <c:axId val="12666777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肥大量　(単位　㎜)</a:t>
                </a:r>
              </a:p>
            </c:rich>
          </c:tx>
          <c:layout>
            <c:manualLayout>
              <c:xMode val="edge"/>
              <c:yMode val="edge"/>
              <c:x val="3.8058404356914016E-2"/>
              <c:y val="0.34213107737799087"/>
            </c:manualLayout>
          </c:layout>
          <c:overlay val="0"/>
          <c:spPr>
            <a:noFill/>
            <a:ln w="25400">
              <a:noFill/>
            </a:ln>
          </c:spPr>
        </c:title>
        <c:numFmt formatCode="_ * #,##0.0_ ;_ * \-#,##0.0_ ;_ * &quot;-&quot;?_ ;_ @_ " sourceLinked="1"/>
        <c:majorTickMark val="cross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665856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722321206213615"/>
          <c:y val="8.8759237213728553E-2"/>
          <c:w val="0.20848517164507249"/>
          <c:h val="9.495156559509192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１０日間当たり肥大量（輝太郎）</a:t>
            </a:r>
          </a:p>
        </c:rich>
      </c:tx>
      <c:layout>
        <c:manualLayout>
          <c:xMode val="edge"/>
          <c:yMode val="edge"/>
          <c:x val="0.3583815028901734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3815028901733"/>
          <c:y val="0.21052631578947367"/>
          <c:w val="0.79190751445086704"/>
          <c:h val="0.5727554179566563"/>
        </c:manualLayout>
      </c:layout>
      <c:lineChart>
        <c:grouping val="standard"/>
        <c:varyColors val="0"/>
        <c:ser>
          <c:idx val="0"/>
          <c:order val="0"/>
          <c:tx>
            <c:v>本　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10</c:v>
              </c:pt>
              <c:pt idx="1">
                <c:v>10.199999999999999</c:v>
              </c:pt>
              <c:pt idx="2">
                <c:v>8.3000000000000007</c:v>
              </c:pt>
              <c:pt idx="3">
                <c:v>6.6</c:v>
              </c:pt>
              <c:pt idx="4">
                <c:v>4.4000000000000004</c:v>
              </c:pt>
              <c:pt idx="5">
                <c:v>2.7</c:v>
              </c:pt>
              <c:pt idx="6">
                <c:v>3.9</c:v>
              </c:pt>
              <c:pt idx="7">
                <c:v>8.3000000000000007</c:v>
              </c:pt>
              <c:pt idx="8">
                <c:v>8.5</c:v>
              </c:pt>
              <c:pt idx="9">
                <c:v>5.6</c:v>
              </c:pt>
              <c:pt idx="10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4BB-4C10-9687-AF81B7EA3B1C}"/>
            </c:ext>
          </c:extLst>
        </c:ser>
        <c:ser>
          <c:idx val="2"/>
          <c:order val="1"/>
          <c:tx>
            <c:v>前　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8.1999999999999993</c:v>
              </c:pt>
              <c:pt idx="1">
                <c:v>9.6</c:v>
              </c:pt>
              <c:pt idx="2">
                <c:v>6.2</c:v>
              </c:pt>
              <c:pt idx="3">
                <c:v>5.2</c:v>
              </c:pt>
              <c:pt idx="4">
                <c:v>3.1</c:v>
              </c:pt>
              <c:pt idx="5">
                <c:v>3</c:v>
              </c:pt>
              <c:pt idx="6">
                <c:v>3.9</c:v>
              </c:pt>
              <c:pt idx="7">
                <c:v>8</c:v>
              </c:pt>
              <c:pt idx="8">
                <c:v>8.4</c:v>
              </c:pt>
              <c:pt idx="9">
                <c:v>7.2</c:v>
              </c:pt>
              <c:pt idx="10">
                <c:v>4.8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4BB-4C10-9687-AF81B7EA3B1C}"/>
            </c:ext>
          </c:extLst>
        </c:ser>
        <c:ser>
          <c:idx val="1"/>
          <c:order val="2"/>
          <c:tx>
            <c:v>平　年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triangle"/>
            <c:size val="5"/>
            <c:spPr>
              <a:noFill/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8.8999999999999986</c:v>
              </c:pt>
              <c:pt idx="1">
                <c:v>9.2000000000000028</c:v>
              </c:pt>
              <c:pt idx="2">
                <c:v>8.5</c:v>
              </c:pt>
              <c:pt idx="3">
                <c:v>6.7999999999999972</c:v>
              </c:pt>
              <c:pt idx="4">
                <c:v>4.8999999999999986</c:v>
              </c:pt>
              <c:pt idx="5">
                <c:v>3.6000000000000085</c:v>
              </c:pt>
              <c:pt idx="6">
                <c:v>3.7999999999999972</c:v>
              </c:pt>
              <c:pt idx="7">
                <c:v>6.7000000000000028</c:v>
              </c:pt>
              <c:pt idx="8">
                <c:v>7.3999999999999915</c:v>
              </c:pt>
              <c:pt idx="9">
                <c:v>5.7999999999999972</c:v>
              </c:pt>
              <c:pt idx="10">
                <c:v>3.8000000000000114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4BB-4C10-9687-AF81B7EA3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893696"/>
        <c:axId val="170895616"/>
      </c:lineChart>
      <c:catAx>
        <c:axId val="170893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0895616"/>
        <c:crosses val="autoZero"/>
        <c:auto val="0"/>
        <c:lblAlgn val="ctr"/>
        <c:lblOffset val="100"/>
        <c:tickLblSkip val="1"/>
        <c:noMultiLvlLbl val="0"/>
      </c:catAx>
      <c:valAx>
        <c:axId val="170895616"/>
        <c:scaling>
          <c:orientation val="minMax"/>
          <c:max val="12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7.2254335260115606E-3"/>
              <c:y val="0.17956656346749225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089369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42196531791907"/>
          <c:y val="5.2631578947368418E-2"/>
          <c:w val="0.1567499582783366"/>
          <c:h val="0.200749859827893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6.xml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201385</xdr:colOff>
      <xdr:row>2</xdr:row>
      <xdr:rowOff>20410</xdr:rowOff>
    </xdr:from>
    <xdr:to>
      <xdr:col>29</xdr:col>
      <xdr:colOff>382360</xdr:colOff>
      <xdr:row>26</xdr:row>
      <xdr:rowOff>136071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67</xdr:col>
      <xdr:colOff>0</xdr:colOff>
      <xdr:row>8</xdr:row>
      <xdr:rowOff>28575</xdr:rowOff>
    </xdr:from>
    <xdr:to>
      <xdr:col>67</xdr:col>
      <xdr:colOff>76200</xdr:colOff>
      <xdr:row>9</xdr:row>
      <xdr:rowOff>66675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573780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42</xdr:col>
      <xdr:colOff>0</xdr:colOff>
      <xdr:row>56</xdr:row>
      <xdr:rowOff>28575</xdr:rowOff>
    </xdr:from>
    <xdr:ext cx="76200" cy="214993"/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204120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0</xdr:colOff>
      <xdr:row>56</xdr:row>
      <xdr:rowOff>28575</xdr:rowOff>
    </xdr:from>
    <xdr:ext cx="76200" cy="214993"/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216884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56</xdr:row>
      <xdr:rowOff>28575</xdr:rowOff>
    </xdr:from>
    <xdr:ext cx="76200" cy="214993"/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229647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56</xdr:row>
      <xdr:rowOff>28575</xdr:rowOff>
    </xdr:from>
    <xdr:ext cx="76200" cy="214993"/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242411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56</xdr:row>
      <xdr:rowOff>28575</xdr:rowOff>
    </xdr:from>
    <xdr:ext cx="76200" cy="214993"/>
    <xdr:sp macro="" textlink="">
      <xdr:nvSpPr>
        <xdr:cNvPr id="14" name="Text Box 3"/>
        <xdr:cNvSpPr txBox="1">
          <a:spLocks noChangeArrowheads="1"/>
        </xdr:cNvSpPr>
      </xdr:nvSpPr>
      <xdr:spPr bwMode="auto">
        <a:xfrm>
          <a:off x="242411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56</xdr:row>
      <xdr:rowOff>28575</xdr:rowOff>
    </xdr:from>
    <xdr:ext cx="76200" cy="214993"/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255174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56</xdr:row>
      <xdr:rowOff>28575</xdr:rowOff>
    </xdr:from>
    <xdr:ext cx="76200" cy="214993"/>
    <xdr:sp macro="" textlink="">
      <xdr:nvSpPr>
        <xdr:cNvPr id="16" name="Text Box 3"/>
        <xdr:cNvSpPr txBox="1">
          <a:spLocks noChangeArrowheads="1"/>
        </xdr:cNvSpPr>
      </xdr:nvSpPr>
      <xdr:spPr bwMode="auto">
        <a:xfrm>
          <a:off x="255174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56</xdr:row>
      <xdr:rowOff>28575</xdr:rowOff>
    </xdr:from>
    <xdr:ext cx="76200" cy="214993"/>
    <xdr:sp macro="" textlink="">
      <xdr:nvSpPr>
        <xdr:cNvPr id="17" name="Text Box 3"/>
        <xdr:cNvSpPr txBox="1">
          <a:spLocks noChangeArrowheads="1"/>
        </xdr:cNvSpPr>
      </xdr:nvSpPr>
      <xdr:spPr bwMode="auto">
        <a:xfrm>
          <a:off x="267938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56</xdr:row>
      <xdr:rowOff>28575</xdr:rowOff>
    </xdr:from>
    <xdr:ext cx="76200" cy="214993"/>
    <xdr:sp macro="" textlink="">
      <xdr:nvSpPr>
        <xdr:cNvPr id="18" name="Text Box 3"/>
        <xdr:cNvSpPr txBox="1">
          <a:spLocks noChangeArrowheads="1"/>
        </xdr:cNvSpPr>
      </xdr:nvSpPr>
      <xdr:spPr bwMode="auto">
        <a:xfrm>
          <a:off x="267938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56</xdr:row>
      <xdr:rowOff>28575</xdr:rowOff>
    </xdr:from>
    <xdr:ext cx="76200" cy="214993"/>
    <xdr:sp macro="" textlink="">
      <xdr:nvSpPr>
        <xdr:cNvPr id="19" name="Text Box 3"/>
        <xdr:cNvSpPr txBox="1">
          <a:spLocks noChangeArrowheads="1"/>
        </xdr:cNvSpPr>
      </xdr:nvSpPr>
      <xdr:spPr bwMode="auto">
        <a:xfrm>
          <a:off x="280701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56</xdr:row>
      <xdr:rowOff>28575</xdr:rowOff>
    </xdr:from>
    <xdr:ext cx="76200" cy="214993"/>
    <xdr:sp macro="" textlink="">
      <xdr:nvSpPr>
        <xdr:cNvPr id="20" name="Text Box 3"/>
        <xdr:cNvSpPr txBox="1">
          <a:spLocks noChangeArrowheads="1"/>
        </xdr:cNvSpPr>
      </xdr:nvSpPr>
      <xdr:spPr bwMode="auto">
        <a:xfrm>
          <a:off x="280701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56</xdr:row>
      <xdr:rowOff>28575</xdr:rowOff>
    </xdr:from>
    <xdr:ext cx="76200" cy="214993"/>
    <xdr:sp macro="" textlink="">
      <xdr:nvSpPr>
        <xdr:cNvPr id="21" name="Text Box 3"/>
        <xdr:cNvSpPr txBox="1">
          <a:spLocks noChangeArrowheads="1"/>
        </xdr:cNvSpPr>
      </xdr:nvSpPr>
      <xdr:spPr bwMode="auto">
        <a:xfrm>
          <a:off x="293465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56</xdr:row>
      <xdr:rowOff>28575</xdr:rowOff>
    </xdr:from>
    <xdr:ext cx="76200" cy="214993"/>
    <xdr:sp macro="" textlink="">
      <xdr:nvSpPr>
        <xdr:cNvPr id="22" name="Text Box 3"/>
        <xdr:cNvSpPr txBox="1">
          <a:spLocks noChangeArrowheads="1"/>
        </xdr:cNvSpPr>
      </xdr:nvSpPr>
      <xdr:spPr bwMode="auto">
        <a:xfrm>
          <a:off x="293465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56</xdr:row>
      <xdr:rowOff>28575</xdr:rowOff>
    </xdr:from>
    <xdr:ext cx="76200" cy="214993"/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306228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56</xdr:row>
      <xdr:rowOff>28575</xdr:rowOff>
    </xdr:from>
    <xdr:ext cx="76200" cy="214993"/>
    <xdr:sp macro="" textlink="">
      <xdr:nvSpPr>
        <xdr:cNvPr id="24" name="Text Box 3"/>
        <xdr:cNvSpPr txBox="1">
          <a:spLocks noChangeArrowheads="1"/>
        </xdr:cNvSpPr>
      </xdr:nvSpPr>
      <xdr:spPr bwMode="auto">
        <a:xfrm>
          <a:off x="306228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33</xdr:row>
      <xdr:rowOff>28575</xdr:rowOff>
    </xdr:from>
    <xdr:ext cx="76200" cy="214993"/>
    <xdr:sp macro="" textlink="">
      <xdr:nvSpPr>
        <xdr:cNvPr id="25" name="Text Box 3"/>
        <xdr:cNvSpPr txBox="1">
          <a:spLocks noChangeArrowheads="1"/>
        </xdr:cNvSpPr>
      </xdr:nvSpPr>
      <xdr:spPr bwMode="auto">
        <a:xfrm>
          <a:off x="19798393" y="8914039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57</xdr:col>
      <xdr:colOff>0</xdr:colOff>
      <xdr:row>33</xdr:row>
      <xdr:rowOff>28575</xdr:rowOff>
    </xdr:from>
    <xdr:ext cx="76200" cy="214993"/>
    <xdr:sp macro="" textlink="">
      <xdr:nvSpPr>
        <xdr:cNvPr id="27" name="Text Box 3"/>
        <xdr:cNvSpPr txBox="1">
          <a:spLocks noChangeArrowheads="1"/>
        </xdr:cNvSpPr>
      </xdr:nvSpPr>
      <xdr:spPr bwMode="auto">
        <a:xfrm>
          <a:off x="19798393" y="555307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138793</xdr:colOff>
      <xdr:row>2</xdr:row>
      <xdr:rowOff>10885</xdr:rowOff>
    </xdr:from>
    <xdr:to>
      <xdr:col>25</xdr:col>
      <xdr:colOff>449035</xdr:colOff>
      <xdr:row>28</xdr:row>
      <xdr:rowOff>81642</xdr:rowOff>
    </xdr:to>
    <xdr:graphicFrame macro="">
      <xdr:nvGraphicFramePr>
        <xdr:cNvPr id="1718091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41</xdr:col>
      <xdr:colOff>0</xdr:colOff>
      <xdr:row>51</xdr:row>
      <xdr:rowOff>28575</xdr:rowOff>
    </xdr:from>
    <xdr:to>
      <xdr:col>41</xdr:col>
      <xdr:colOff>76200</xdr:colOff>
      <xdr:row>52</xdr:row>
      <xdr:rowOff>66675</xdr:rowOff>
    </xdr:to>
    <xdr:sp macro="" textlink="">
      <xdr:nvSpPr>
        <xdr:cNvPr id="17180917" name="Text Box 3"/>
        <xdr:cNvSpPr txBox="1">
          <a:spLocks noChangeArrowheads="1"/>
        </xdr:cNvSpPr>
      </xdr:nvSpPr>
      <xdr:spPr bwMode="auto">
        <a:xfrm>
          <a:off x="19773900" y="89058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67</xdr:col>
      <xdr:colOff>0</xdr:colOff>
      <xdr:row>8</xdr:row>
      <xdr:rowOff>28575</xdr:rowOff>
    </xdr:from>
    <xdr:to>
      <xdr:col>67</xdr:col>
      <xdr:colOff>76200</xdr:colOff>
      <xdr:row>9</xdr:row>
      <xdr:rowOff>66675</xdr:rowOff>
    </xdr:to>
    <xdr:sp macro="" textlink="">
      <xdr:nvSpPr>
        <xdr:cNvPr id="17180918" name="Text Box 4"/>
        <xdr:cNvSpPr txBox="1">
          <a:spLocks noChangeArrowheads="1"/>
        </xdr:cNvSpPr>
      </xdr:nvSpPr>
      <xdr:spPr bwMode="auto">
        <a:xfrm>
          <a:off x="3573780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40</xdr:col>
      <xdr:colOff>0</xdr:colOff>
      <xdr:row>54</xdr:row>
      <xdr:rowOff>28575</xdr:rowOff>
    </xdr:from>
    <xdr:ext cx="76200" cy="214993"/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19798393" y="8927646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54</xdr:row>
      <xdr:rowOff>28575</xdr:rowOff>
    </xdr:from>
    <xdr:ext cx="76200" cy="214993"/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19798393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54</xdr:row>
      <xdr:rowOff>28575</xdr:rowOff>
    </xdr:from>
    <xdr:ext cx="76200" cy="214993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9158857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0</xdr:colOff>
      <xdr:row>54</xdr:row>
      <xdr:rowOff>28575</xdr:rowOff>
    </xdr:from>
    <xdr:ext cx="76200" cy="214993"/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204379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0</xdr:colOff>
      <xdr:row>54</xdr:row>
      <xdr:rowOff>28575</xdr:rowOff>
    </xdr:from>
    <xdr:ext cx="76200" cy="214993"/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204379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54</xdr:row>
      <xdr:rowOff>28575</xdr:rowOff>
    </xdr:from>
    <xdr:ext cx="76200" cy="214993"/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21717000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54</xdr:row>
      <xdr:rowOff>28575</xdr:rowOff>
    </xdr:from>
    <xdr:ext cx="76200" cy="214993"/>
    <xdr:sp macro="" textlink="">
      <xdr:nvSpPr>
        <xdr:cNvPr id="12" name="Text Box 3"/>
        <xdr:cNvSpPr txBox="1">
          <a:spLocks noChangeArrowheads="1"/>
        </xdr:cNvSpPr>
      </xdr:nvSpPr>
      <xdr:spPr bwMode="auto">
        <a:xfrm>
          <a:off x="21717000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54</xdr:row>
      <xdr:rowOff>28575</xdr:rowOff>
    </xdr:from>
    <xdr:ext cx="76200" cy="214993"/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22996071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54</xdr:row>
      <xdr:rowOff>28575</xdr:rowOff>
    </xdr:from>
    <xdr:ext cx="76200" cy="214993"/>
    <xdr:sp macro="" textlink="">
      <xdr:nvSpPr>
        <xdr:cNvPr id="14" name="Text Box 3"/>
        <xdr:cNvSpPr txBox="1">
          <a:spLocks noChangeArrowheads="1"/>
        </xdr:cNvSpPr>
      </xdr:nvSpPr>
      <xdr:spPr bwMode="auto">
        <a:xfrm>
          <a:off x="22996071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54</xdr:row>
      <xdr:rowOff>28575</xdr:rowOff>
    </xdr:from>
    <xdr:ext cx="76200" cy="214993"/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24275143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54</xdr:row>
      <xdr:rowOff>28575</xdr:rowOff>
    </xdr:from>
    <xdr:ext cx="76200" cy="214993"/>
    <xdr:sp macro="" textlink="">
      <xdr:nvSpPr>
        <xdr:cNvPr id="16" name="Text Box 3"/>
        <xdr:cNvSpPr txBox="1">
          <a:spLocks noChangeArrowheads="1"/>
        </xdr:cNvSpPr>
      </xdr:nvSpPr>
      <xdr:spPr bwMode="auto">
        <a:xfrm>
          <a:off x="24275143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54</xdr:row>
      <xdr:rowOff>28575</xdr:rowOff>
    </xdr:from>
    <xdr:ext cx="76200" cy="214993"/>
    <xdr:sp macro="" textlink="">
      <xdr:nvSpPr>
        <xdr:cNvPr id="17" name="Text Box 3"/>
        <xdr:cNvSpPr txBox="1">
          <a:spLocks noChangeArrowheads="1"/>
        </xdr:cNvSpPr>
      </xdr:nvSpPr>
      <xdr:spPr bwMode="auto">
        <a:xfrm>
          <a:off x="25554214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54</xdr:row>
      <xdr:rowOff>28575</xdr:rowOff>
    </xdr:from>
    <xdr:ext cx="76200" cy="214993"/>
    <xdr:sp macro="" textlink="">
      <xdr:nvSpPr>
        <xdr:cNvPr id="18" name="Text Box 3"/>
        <xdr:cNvSpPr txBox="1">
          <a:spLocks noChangeArrowheads="1"/>
        </xdr:cNvSpPr>
      </xdr:nvSpPr>
      <xdr:spPr bwMode="auto">
        <a:xfrm>
          <a:off x="25554214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54</xdr:row>
      <xdr:rowOff>28575</xdr:rowOff>
    </xdr:from>
    <xdr:ext cx="76200" cy="214993"/>
    <xdr:sp macro="" textlink="">
      <xdr:nvSpPr>
        <xdr:cNvPr id="19" name="Text Box 3"/>
        <xdr:cNvSpPr txBox="1">
          <a:spLocks noChangeArrowheads="1"/>
        </xdr:cNvSpPr>
      </xdr:nvSpPr>
      <xdr:spPr bwMode="auto">
        <a:xfrm>
          <a:off x="26833286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54</xdr:row>
      <xdr:rowOff>28575</xdr:rowOff>
    </xdr:from>
    <xdr:ext cx="76200" cy="214993"/>
    <xdr:sp macro="" textlink="">
      <xdr:nvSpPr>
        <xdr:cNvPr id="20" name="Text Box 3"/>
        <xdr:cNvSpPr txBox="1">
          <a:spLocks noChangeArrowheads="1"/>
        </xdr:cNvSpPr>
      </xdr:nvSpPr>
      <xdr:spPr bwMode="auto">
        <a:xfrm>
          <a:off x="26833286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54</xdr:row>
      <xdr:rowOff>28575</xdr:rowOff>
    </xdr:from>
    <xdr:ext cx="76200" cy="214993"/>
    <xdr:sp macro="" textlink="">
      <xdr:nvSpPr>
        <xdr:cNvPr id="21" name="Text Box 3"/>
        <xdr:cNvSpPr txBox="1">
          <a:spLocks noChangeArrowheads="1"/>
        </xdr:cNvSpPr>
      </xdr:nvSpPr>
      <xdr:spPr bwMode="auto">
        <a:xfrm>
          <a:off x="28112357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54</xdr:row>
      <xdr:rowOff>28575</xdr:rowOff>
    </xdr:from>
    <xdr:ext cx="76200" cy="214993"/>
    <xdr:sp macro="" textlink="">
      <xdr:nvSpPr>
        <xdr:cNvPr id="22" name="Text Box 3"/>
        <xdr:cNvSpPr txBox="1">
          <a:spLocks noChangeArrowheads="1"/>
        </xdr:cNvSpPr>
      </xdr:nvSpPr>
      <xdr:spPr bwMode="auto">
        <a:xfrm>
          <a:off x="28112357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54</xdr:row>
      <xdr:rowOff>28575</xdr:rowOff>
    </xdr:from>
    <xdr:ext cx="76200" cy="214993"/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293914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54</xdr:row>
      <xdr:rowOff>28575</xdr:rowOff>
    </xdr:from>
    <xdr:ext cx="76200" cy="214993"/>
    <xdr:sp macro="" textlink="">
      <xdr:nvSpPr>
        <xdr:cNvPr id="24" name="Text Box 3"/>
        <xdr:cNvSpPr txBox="1">
          <a:spLocks noChangeArrowheads="1"/>
        </xdr:cNvSpPr>
      </xdr:nvSpPr>
      <xdr:spPr bwMode="auto">
        <a:xfrm>
          <a:off x="293914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95250</xdr:colOff>
      <xdr:row>30</xdr:row>
      <xdr:rowOff>83004</xdr:rowOff>
    </xdr:from>
    <xdr:ext cx="76200" cy="214993"/>
    <xdr:sp macro="" textlink="">
      <xdr:nvSpPr>
        <xdr:cNvPr id="27" name="Text Box 3"/>
        <xdr:cNvSpPr txBox="1">
          <a:spLocks noChangeArrowheads="1"/>
        </xdr:cNvSpPr>
      </xdr:nvSpPr>
      <xdr:spPr bwMode="auto">
        <a:xfrm>
          <a:off x="19893643" y="5430611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15209</xdr:colOff>
      <xdr:row>1</xdr:row>
      <xdr:rowOff>145678</xdr:rowOff>
    </xdr:from>
    <xdr:to>
      <xdr:col>26</xdr:col>
      <xdr:colOff>313765</xdr:colOff>
      <xdr:row>29</xdr:row>
      <xdr:rowOff>134472</xdr:rowOff>
    </xdr:to>
    <xdr:graphicFrame macro="">
      <xdr:nvGraphicFramePr>
        <xdr:cNvPr id="1718292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41</xdr:col>
      <xdr:colOff>0</xdr:colOff>
      <xdr:row>20</xdr:row>
      <xdr:rowOff>28575</xdr:rowOff>
    </xdr:from>
    <xdr:to>
      <xdr:col>41</xdr:col>
      <xdr:colOff>76200</xdr:colOff>
      <xdr:row>21</xdr:row>
      <xdr:rowOff>66675</xdr:rowOff>
    </xdr:to>
    <xdr:sp macro="" textlink="">
      <xdr:nvSpPr>
        <xdr:cNvPr id="17182926" name="Text Box 2"/>
        <xdr:cNvSpPr txBox="1">
          <a:spLocks noChangeArrowheads="1"/>
        </xdr:cNvSpPr>
      </xdr:nvSpPr>
      <xdr:spPr bwMode="auto">
        <a:xfrm>
          <a:off x="22669500" y="2657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0</xdr:colOff>
      <xdr:row>4</xdr:row>
      <xdr:rowOff>0</xdr:rowOff>
    </xdr:from>
    <xdr:to>
      <xdr:col>54</xdr:col>
      <xdr:colOff>76200</xdr:colOff>
      <xdr:row>5</xdr:row>
      <xdr:rowOff>28575</xdr:rowOff>
    </xdr:to>
    <xdr:sp macro="" textlink="">
      <xdr:nvSpPr>
        <xdr:cNvPr id="17182927" name="Text Box 3"/>
        <xdr:cNvSpPr txBox="1">
          <a:spLocks noChangeArrowheads="1"/>
        </xdr:cNvSpPr>
      </xdr:nvSpPr>
      <xdr:spPr bwMode="auto">
        <a:xfrm>
          <a:off x="30965775" y="68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36</xdr:col>
      <xdr:colOff>0</xdr:colOff>
      <xdr:row>24</xdr:row>
      <xdr:rowOff>28575</xdr:rowOff>
    </xdr:from>
    <xdr:to>
      <xdr:col>36</xdr:col>
      <xdr:colOff>76200</xdr:colOff>
      <xdr:row>25</xdr:row>
      <xdr:rowOff>66676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19773900" y="8915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22410964" y="2681968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22410964" y="2681968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22410964" y="2681968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04234"/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22405901" y="2587034"/>
          <a:ext cx="76200" cy="204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04788"/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22324219" y="2600325"/>
          <a:ext cx="76200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04788"/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22324219" y="2600325"/>
          <a:ext cx="76200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04788"/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22324219" y="2600325"/>
          <a:ext cx="76200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19" name="Text Box 2"/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20" name="Text Box 2"/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21" name="Text Box 2"/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23" name="Text Box 2"/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06188"/>
    <xdr:sp macro="" textlink="">
      <xdr:nvSpPr>
        <xdr:cNvPr id="24" name="Text Box 2"/>
        <xdr:cNvSpPr txBox="1">
          <a:spLocks noChangeArrowheads="1"/>
        </xdr:cNvSpPr>
      </xdr:nvSpPr>
      <xdr:spPr bwMode="auto">
        <a:xfrm>
          <a:off x="22266088" y="3457575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06188"/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22266088" y="3457575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600075</xdr:colOff>
      <xdr:row>2</xdr:row>
      <xdr:rowOff>47625</xdr:rowOff>
    </xdr:from>
    <xdr:to>
      <xdr:col>20</xdr:col>
      <xdr:colOff>600075</xdr:colOff>
      <xdr:row>28</xdr:row>
      <xdr:rowOff>180975</xdr:rowOff>
    </xdr:to>
    <xdr:graphicFrame macro="">
      <xdr:nvGraphicFramePr>
        <xdr:cNvPr id="17173879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600075</xdr:colOff>
      <xdr:row>2</xdr:row>
      <xdr:rowOff>47625</xdr:rowOff>
    </xdr:from>
    <xdr:to>
      <xdr:col>20</xdr:col>
      <xdr:colOff>600075</xdr:colOff>
      <xdr:row>28</xdr:row>
      <xdr:rowOff>180975</xdr:rowOff>
    </xdr:to>
    <xdr:graphicFrame macro="">
      <xdr:nvGraphicFramePr>
        <xdr:cNvPr id="1717388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42334</xdr:colOff>
      <xdr:row>24</xdr:row>
      <xdr:rowOff>168275</xdr:rowOff>
    </xdr:from>
    <xdr:to>
      <xdr:col>10</xdr:col>
      <xdr:colOff>116417</xdr:colOff>
      <xdr:row>42</xdr:row>
      <xdr:rowOff>148167</xdr:rowOff>
    </xdr:to>
    <xdr:graphicFrame macro="">
      <xdr:nvGraphicFramePr>
        <xdr:cNvPr id="1751470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40</xdr:col>
      <xdr:colOff>0</xdr:colOff>
      <xdr:row>10</xdr:row>
      <xdr:rowOff>28575</xdr:rowOff>
    </xdr:from>
    <xdr:to>
      <xdr:col>40</xdr:col>
      <xdr:colOff>76200</xdr:colOff>
      <xdr:row>11</xdr:row>
      <xdr:rowOff>56093</xdr:rowOff>
    </xdr:to>
    <xdr:sp macro="" textlink="">
      <xdr:nvSpPr>
        <xdr:cNvPr id="17514708" name="Text Box 2"/>
        <xdr:cNvSpPr txBox="1">
          <a:spLocks noChangeArrowheads="1"/>
        </xdr:cNvSpPr>
      </xdr:nvSpPr>
      <xdr:spPr bwMode="auto">
        <a:xfrm>
          <a:off x="16259175" y="17716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0</xdr:colOff>
      <xdr:row>15</xdr:row>
      <xdr:rowOff>28575</xdr:rowOff>
    </xdr:from>
    <xdr:to>
      <xdr:col>40</xdr:col>
      <xdr:colOff>76200</xdr:colOff>
      <xdr:row>16</xdr:row>
      <xdr:rowOff>66675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2593300" y="2657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44</xdr:row>
          <xdr:rowOff>66675</xdr:rowOff>
        </xdr:from>
        <xdr:to>
          <xdr:col>8</xdr:col>
          <xdr:colOff>316442</xdr:colOff>
          <xdr:row>54</xdr:row>
          <xdr:rowOff>151341</xdr:rowOff>
        </xdr:to>
        <xdr:pic>
          <xdr:nvPicPr>
            <xdr:cNvPr id="5" name="図 4"/>
            <xdr:cNvPicPr>
              <a:picLocks noChangeAspect="1" noChangeArrowheads="1"/>
              <a:extLst>
                <a:ext uri="{84589F7E-364E-4C9E-8A38-B11213B215E9}">
                  <a14:cameraTool cellRange="$M$22:$X$32" spid="_x0000_s1720594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5692" y="7665508"/>
              <a:ext cx="4349750" cy="18732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BO121"/>
  <sheetViews>
    <sheetView showGridLines="0" showZeros="0" tabSelected="1" zoomScale="85" zoomScaleNormal="85" zoomScaleSheetLayoutView="70" workbookViewId="0">
      <selection activeCell="AC33" sqref="AC33"/>
    </sheetView>
  </sheetViews>
  <sheetFormatPr defaultRowHeight="13.5"/>
  <cols>
    <col min="1" max="1" width="4.375" style="1" customWidth="1"/>
    <col min="2" max="2" width="7" style="1" customWidth="1"/>
    <col min="3" max="3" width="9" style="1" customWidth="1"/>
    <col min="4" max="9" width="8.625" style="1" customWidth="1"/>
    <col min="10" max="10" width="12.625" style="17" customWidth="1"/>
    <col min="11" max="12" width="1" style="1" customWidth="1"/>
    <col min="13" max="13" width="3.25" style="1" customWidth="1"/>
    <col min="14" max="14" width="4" style="1" customWidth="1"/>
    <col min="15" max="15" width="8.125" style="1" customWidth="1"/>
    <col min="16" max="29" width="4.625" style="1" customWidth="1"/>
    <col min="30" max="30" width="5.625" style="1" customWidth="1"/>
    <col min="31" max="31" width="3.375" style="1" customWidth="1"/>
    <col min="32" max="32" width="8.75" style="1" customWidth="1"/>
    <col min="33" max="33" width="7.25" style="1" customWidth="1"/>
    <col min="34" max="34" width="9" style="1" customWidth="1"/>
    <col min="35" max="64" width="8.375" style="1" customWidth="1"/>
    <col min="65" max="67" width="5.625" style="1" customWidth="1"/>
    <col min="68" max="16384" width="9" style="1"/>
  </cols>
  <sheetData>
    <row r="1" spans="1:64">
      <c r="A1" s="369" t="s">
        <v>148</v>
      </c>
      <c r="B1" s="369"/>
      <c r="C1" s="369"/>
      <c r="D1" s="369"/>
      <c r="E1" s="369"/>
      <c r="F1" s="369"/>
      <c r="G1" s="369"/>
      <c r="H1" s="369"/>
      <c r="I1" s="369"/>
      <c r="J1" s="369"/>
      <c r="AQ1" s="1" t="s">
        <v>116</v>
      </c>
    </row>
    <row r="2" spans="1:64">
      <c r="A2" s="32"/>
      <c r="B2" s="32"/>
      <c r="C2" s="32"/>
      <c r="D2" s="32"/>
      <c r="E2" s="32"/>
      <c r="F2" s="32"/>
      <c r="G2" s="32"/>
      <c r="H2" s="32"/>
      <c r="I2" s="32"/>
      <c r="J2" s="32"/>
      <c r="AK2" s="273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</row>
    <row r="3" spans="1:64">
      <c r="A3" s="3"/>
      <c r="B3" s="4"/>
      <c r="C3" s="4"/>
      <c r="D3" s="150" t="s">
        <v>70</v>
      </c>
      <c r="E3" s="34"/>
      <c r="F3" s="150" t="s">
        <v>71</v>
      </c>
      <c r="G3" s="34"/>
      <c r="H3" s="150" t="s">
        <v>72</v>
      </c>
      <c r="I3" s="42"/>
      <c r="J3" s="204" t="s">
        <v>13</v>
      </c>
      <c r="AF3" s="3"/>
      <c r="AG3" s="4"/>
      <c r="AH3" s="4"/>
      <c r="AI3" s="150" t="s">
        <v>4</v>
      </c>
      <c r="AJ3" s="34"/>
      <c r="AK3" s="150" t="s">
        <v>5</v>
      </c>
      <c r="AL3" s="34"/>
      <c r="AM3" s="150" t="s">
        <v>6</v>
      </c>
      <c r="AN3" s="34"/>
      <c r="AO3" s="150" t="s">
        <v>7</v>
      </c>
      <c r="AP3" s="34"/>
      <c r="AQ3" s="150" t="s">
        <v>8</v>
      </c>
      <c r="AR3" s="34"/>
      <c r="AS3" s="150" t="s">
        <v>9</v>
      </c>
      <c r="AT3" s="34"/>
      <c r="AU3" s="150" t="s">
        <v>10</v>
      </c>
      <c r="AV3" s="34"/>
      <c r="AW3" s="150" t="s">
        <v>11</v>
      </c>
      <c r="AX3" s="34"/>
      <c r="AY3" s="150" t="s">
        <v>12</v>
      </c>
      <c r="AZ3" s="34"/>
      <c r="BA3" s="150" t="s">
        <v>73</v>
      </c>
      <c r="BB3" s="34"/>
      <c r="BC3" s="150" t="s">
        <v>74</v>
      </c>
      <c r="BD3" s="34"/>
      <c r="BE3" s="150" t="s">
        <v>75</v>
      </c>
      <c r="BF3" s="34"/>
      <c r="BG3" s="150" t="s">
        <v>70</v>
      </c>
      <c r="BH3" s="34"/>
      <c r="BI3" s="150" t="s">
        <v>71</v>
      </c>
      <c r="BJ3" s="34"/>
      <c r="BK3" s="150" t="s">
        <v>72</v>
      </c>
      <c r="BL3" s="42"/>
    </row>
    <row r="4" spans="1:64">
      <c r="A4" s="5"/>
      <c r="B4" s="6"/>
      <c r="C4" s="6"/>
      <c r="D4" s="155" t="s">
        <v>76</v>
      </c>
      <c r="E4" s="157" t="s">
        <v>77</v>
      </c>
      <c r="F4" s="155" t="s">
        <v>76</v>
      </c>
      <c r="G4" s="156" t="s">
        <v>77</v>
      </c>
      <c r="H4" s="157" t="s">
        <v>76</v>
      </c>
      <c r="I4" s="170" t="s">
        <v>77</v>
      </c>
      <c r="J4" s="86"/>
      <c r="AF4" s="5"/>
      <c r="AG4" s="6"/>
      <c r="AH4" s="6"/>
      <c r="AI4" s="156" t="s">
        <v>76</v>
      </c>
      <c r="AJ4" s="157" t="s">
        <v>77</v>
      </c>
      <c r="AK4" s="153" t="s">
        <v>76</v>
      </c>
      <c r="AL4" s="151" t="s">
        <v>77</v>
      </c>
      <c r="AM4" s="157" t="s">
        <v>76</v>
      </c>
      <c r="AN4" s="171" t="s">
        <v>77</v>
      </c>
      <c r="AO4" s="156" t="s">
        <v>76</v>
      </c>
      <c r="AP4" s="157" t="s">
        <v>77</v>
      </c>
      <c r="AQ4" s="157" t="s">
        <v>76</v>
      </c>
      <c r="AR4" s="171" t="s">
        <v>77</v>
      </c>
      <c r="AS4" s="156" t="s">
        <v>76</v>
      </c>
      <c r="AT4" s="157" t="s">
        <v>77</v>
      </c>
      <c r="AU4" s="157" t="s">
        <v>76</v>
      </c>
      <c r="AV4" s="170" t="s">
        <v>77</v>
      </c>
      <c r="AW4" s="155" t="s">
        <v>76</v>
      </c>
      <c r="AX4" s="156" t="s">
        <v>77</v>
      </c>
      <c r="AY4" s="157" t="s">
        <v>76</v>
      </c>
      <c r="AZ4" s="171" t="s">
        <v>77</v>
      </c>
      <c r="BA4" s="155" t="s">
        <v>76</v>
      </c>
      <c r="BB4" s="157" t="s">
        <v>77</v>
      </c>
      <c r="BC4" s="155" t="s">
        <v>76</v>
      </c>
      <c r="BD4" s="156" t="s">
        <v>77</v>
      </c>
      <c r="BE4" s="152" t="s">
        <v>76</v>
      </c>
      <c r="BF4" s="251" t="s">
        <v>77</v>
      </c>
      <c r="BG4" s="155" t="s">
        <v>76</v>
      </c>
      <c r="BH4" s="157" t="s">
        <v>77</v>
      </c>
      <c r="BI4" s="155" t="s">
        <v>76</v>
      </c>
      <c r="BJ4" s="156" t="s">
        <v>77</v>
      </c>
      <c r="BK4" s="157" t="s">
        <v>76</v>
      </c>
      <c r="BL4" s="170" t="s">
        <v>77</v>
      </c>
    </row>
    <row r="5" spans="1:64" ht="14.25">
      <c r="A5" s="8"/>
      <c r="B5" s="8"/>
      <c r="C5" s="159" t="s">
        <v>78</v>
      </c>
      <c r="D5" s="92">
        <v>79.599999999999994</v>
      </c>
      <c r="E5" s="92">
        <v>63.4</v>
      </c>
      <c r="F5" s="92">
        <v>85.2</v>
      </c>
      <c r="G5" s="92">
        <v>65.599999999999994</v>
      </c>
      <c r="H5" s="92">
        <v>85.9</v>
      </c>
      <c r="I5" s="92">
        <v>65.599999999999994</v>
      </c>
      <c r="J5" s="215"/>
      <c r="AF5" s="8"/>
      <c r="AG5" s="8"/>
      <c r="AH5" s="159" t="s">
        <v>78</v>
      </c>
      <c r="AI5" s="88">
        <v>31.8</v>
      </c>
      <c r="AJ5" s="88">
        <v>26.5</v>
      </c>
      <c r="AK5" s="92">
        <v>40.5</v>
      </c>
      <c r="AL5" s="92">
        <v>31.9</v>
      </c>
      <c r="AM5" s="269">
        <v>48.6</v>
      </c>
      <c r="AN5" s="269">
        <v>37.299999999999997</v>
      </c>
      <c r="AO5" s="92">
        <v>54.7</v>
      </c>
      <c r="AP5" s="92">
        <v>43.8</v>
      </c>
      <c r="AQ5" s="92">
        <v>60.3</v>
      </c>
      <c r="AR5" s="92">
        <v>47.3</v>
      </c>
      <c r="AS5" s="92">
        <v>63.4</v>
      </c>
      <c r="AT5" s="92">
        <v>51.7</v>
      </c>
      <c r="AU5" s="92">
        <v>65.900000000000006</v>
      </c>
      <c r="AV5" s="92">
        <v>53.9</v>
      </c>
      <c r="AW5" s="92">
        <v>67.7</v>
      </c>
      <c r="AX5" s="92">
        <v>55.9</v>
      </c>
      <c r="AY5" s="92">
        <v>68.8</v>
      </c>
      <c r="AZ5" s="92">
        <v>56.4</v>
      </c>
      <c r="BA5" s="92">
        <v>70.8</v>
      </c>
      <c r="BB5" s="92">
        <v>57.8</v>
      </c>
      <c r="BC5" s="92">
        <v>72</v>
      </c>
      <c r="BD5" s="92">
        <v>59.3</v>
      </c>
      <c r="BE5" s="92">
        <v>74.900000000000006</v>
      </c>
      <c r="BF5" s="92">
        <v>60.7</v>
      </c>
      <c r="BG5" s="92">
        <v>79.599999999999994</v>
      </c>
      <c r="BH5" s="92">
        <v>63.4</v>
      </c>
      <c r="BI5" s="92">
        <v>85.2</v>
      </c>
      <c r="BJ5" s="92">
        <v>65.599999999999994</v>
      </c>
      <c r="BK5" s="92">
        <v>85.9</v>
      </c>
      <c r="BL5" s="92">
        <v>65.599999999999994</v>
      </c>
    </row>
    <row r="6" spans="1:64" ht="14.25">
      <c r="A6" s="8"/>
      <c r="B6" s="8"/>
      <c r="C6" s="161" t="s">
        <v>79</v>
      </c>
      <c r="D6" s="144">
        <v>80.3</v>
      </c>
      <c r="E6" s="144">
        <v>62.4</v>
      </c>
      <c r="F6" s="144">
        <v>82.8</v>
      </c>
      <c r="G6" s="144">
        <v>63.1</v>
      </c>
      <c r="H6" s="144">
        <v>86.8</v>
      </c>
      <c r="I6" s="144">
        <v>65.599999999999994</v>
      </c>
      <c r="J6" s="216"/>
      <c r="AF6" s="8"/>
      <c r="AG6" s="8"/>
      <c r="AH6" s="161" t="s">
        <v>79</v>
      </c>
      <c r="AI6" s="104">
        <v>28.2</v>
      </c>
      <c r="AJ6" s="104">
        <v>24.2</v>
      </c>
      <c r="AK6" s="144">
        <v>37.5</v>
      </c>
      <c r="AL6" s="144">
        <v>30.2</v>
      </c>
      <c r="AM6" s="329">
        <v>47.4</v>
      </c>
      <c r="AN6" s="329">
        <v>35.700000000000003</v>
      </c>
      <c r="AO6" s="144">
        <v>55</v>
      </c>
      <c r="AP6" s="144">
        <v>40</v>
      </c>
      <c r="AQ6" s="144">
        <v>59.7</v>
      </c>
      <c r="AR6" s="144">
        <v>47.8</v>
      </c>
      <c r="AS6" s="144">
        <v>64.400000000000006</v>
      </c>
      <c r="AT6" s="144">
        <v>52.2</v>
      </c>
      <c r="AU6" s="144">
        <v>66.5</v>
      </c>
      <c r="AV6" s="144">
        <v>53</v>
      </c>
      <c r="AW6" s="144">
        <v>68.900000000000006</v>
      </c>
      <c r="AX6" s="144">
        <v>53.8</v>
      </c>
      <c r="AY6" s="144">
        <v>70.5</v>
      </c>
      <c r="AZ6" s="144">
        <v>56.3</v>
      </c>
      <c r="BA6" s="144">
        <v>72.099999999999994</v>
      </c>
      <c r="BB6" s="144">
        <v>58.5</v>
      </c>
      <c r="BC6" s="144">
        <v>73.3</v>
      </c>
      <c r="BD6" s="144">
        <v>59</v>
      </c>
      <c r="BE6" s="144">
        <v>77.099999999999994</v>
      </c>
      <c r="BF6" s="144">
        <v>60.4</v>
      </c>
      <c r="BG6" s="144">
        <v>80.3</v>
      </c>
      <c r="BH6" s="144">
        <v>62.4</v>
      </c>
      <c r="BI6" s="144">
        <v>82.8</v>
      </c>
      <c r="BJ6" s="144">
        <v>63.1</v>
      </c>
      <c r="BK6" s="144">
        <v>86.8</v>
      </c>
      <c r="BL6" s="144">
        <v>65.599999999999994</v>
      </c>
    </row>
    <row r="7" spans="1:64" ht="14.25">
      <c r="A7" s="8"/>
      <c r="B7" s="8" t="s">
        <v>80</v>
      </c>
      <c r="C7" s="168" t="s">
        <v>81</v>
      </c>
      <c r="D7" s="345">
        <v>80.5</v>
      </c>
      <c r="E7" s="345">
        <v>61.7</v>
      </c>
      <c r="F7" s="345">
        <v>84.7</v>
      </c>
      <c r="G7" s="345">
        <v>63.8</v>
      </c>
      <c r="H7" s="345">
        <v>89.2</v>
      </c>
      <c r="I7" s="345">
        <v>64.5</v>
      </c>
      <c r="J7" s="217"/>
      <c r="AF7" s="8"/>
      <c r="AG7" s="8" t="s">
        <v>80</v>
      </c>
      <c r="AH7" s="168" t="s">
        <v>81</v>
      </c>
      <c r="AI7" s="89">
        <v>27.8</v>
      </c>
      <c r="AJ7" s="89">
        <v>24.1</v>
      </c>
      <c r="AK7" s="89">
        <v>36.6</v>
      </c>
      <c r="AL7" s="89">
        <v>29</v>
      </c>
      <c r="AM7" s="89">
        <v>45.4</v>
      </c>
      <c r="AN7" s="89">
        <v>35</v>
      </c>
      <c r="AO7" s="240">
        <v>52.7</v>
      </c>
      <c r="AP7" s="346">
        <v>39.799999999999997</v>
      </c>
      <c r="AQ7" s="345">
        <v>58.2</v>
      </c>
      <c r="AR7" s="345">
        <v>45.1</v>
      </c>
      <c r="AS7" s="346">
        <v>63.8</v>
      </c>
      <c r="AT7" s="346">
        <v>49.7</v>
      </c>
      <c r="AU7" s="345">
        <v>65.900000000000006</v>
      </c>
      <c r="AV7" s="345">
        <v>51.7</v>
      </c>
      <c r="AW7" s="345">
        <v>68.400000000000006</v>
      </c>
      <c r="AX7" s="345">
        <v>53.7</v>
      </c>
      <c r="AY7" s="346">
        <v>70.099999999999994</v>
      </c>
      <c r="AZ7" s="346">
        <v>55.5</v>
      </c>
      <c r="BA7" s="345">
        <v>72.3</v>
      </c>
      <c r="BB7" s="345">
        <v>56.8</v>
      </c>
      <c r="BC7" s="345">
        <v>74.8</v>
      </c>
      <c r="BD7" s="345">
        <v>57.8</v>
      </c>
      <c r="BE7" s="345">
        <v>78.099999999999994</v>
      </c>
      <c r="BF7" s="345">
        <v>59.7</v>
      </c>
      <c r="BG7" s="345">
        <v>80.5</v>
      </c>
      <c r="BH7" s="345">
        <v>61.7</v>
      </c>
      <c r="BI7" s="345">
        <v>84.7</v>
      </c>
      <c r="BJ7" s="345">
        <v>63.8</v>
      </c>
      <c r="BK7" s="345">
        <v>89.2</v>
      </c>
      <c r="BL7" s="345">
        <v>64.5</v>
      </c>
    </row>
    <row r="8" spans="1:64">
      <c r="A8" s="83"/>
      <c r="B8" s="8"/>
      <c r="C8" s="81" t="s">
        <v>21</v>
      </c>
      <c r="D8" s="90">
        <f t="shared" ref="D8:G8" si="0">ROUND(D5/D6*100,0)</f>
        <v>99</v>
      </c>
      <c r="E8" s="90">
        <f t="shared" si="0"/>
        <v>102</v>
      </c>
      <c r="F8" s="90">
        <f t="shared" si="0"/>
        <v>103</v>
      </c>
      <c r="G8" s="90">
        <f t="shared" si="0"/>
        <v>104</v>
      </c>
      <c r="H8" s="90">
        <f>ROUND(H5/H6*100,0)</f>
        <v>99</v>
      </c>
      <c r="I8" s="90">
        <f t="shared" ref="I8" si="1">ROUND(I5/I6*100,0)</f>
        <v>100</v>
      </c>
      <c r="J8" s="218"/>
      <c r="AF8" s="83"/>
      <c r="AG8" s="8"/>
      <c r="AH8" s="81" t="s">
        <v>21</v>
      </c>
      <c r="AI8" s="90">
        <f>ROUND(AI5/AI6*100,0)</f>
        <v>113</v>
      </c>
      <c r="AJ8" s="90">
        <f t="shared" ref="AJ8:BL8" si="2">ROUND(AJ5/AJ6*100,0)</f>
        <v>110</v>
      </c>
      <c r="AK8" s="90">
        <f t="shared" si="2"/>
        <v>108</v>
      </c>
      <c r="AL8" s="90">
        <f t="shared" si="2"/>
        <v>106</v>
      </c>
      <c r="AM8" s="90">
        <f t="shared" si="2"/>
        <v>103</v>
      </c>
      <c r="AN8" s="90">
        <f t="shared" si="2"/>
        <v>104</v>
      </c>
      <c r="AO8" s="147">
        <f t="shared" si="2"/>
        <v>99</v>
      </c>
      <c r="AP8" s="147">
        <f t="shared" si="2"/>
        <v>110</v>
      </c>
      <c r="AQ8" s="90">
        <f t="shared" si="2"/>
        <v>101</v>
      </c>
      <c r="AR8" s="90">
        <f t="shared" si="2"/>
        <v>99</v>
      </c>
      <c r="AS8" s="147">
        <f t="shared" si="2"/>
        <v>98</v>
      </c>
      <c r="AT8" s="147">
        <f t="shared" si="2"/>
        <v>99</v>
      </c>
      <c r="AU8" s="90">
        <f t="shared" si="2"/>
        <v>99</v>
      </c>
      <c r="AV8" s="90">
        <f t="shared" si="2"/>
        <v>102</v>
      </c>
      <c r="AW8" s="90">
        <f t="shared" si="2"/>
        <v>98</v>
      </c>
      <c r="AX8" s="90">
        <f t="shared" si="2"/>
        <v>104</v>
      </c>
      <c r="AY8" s="147">
        <f>ROUND(AY5/AY6*100,0)</f>
        <v>98</v>
      </c>
      <c r="AZ8" s="147">
        <f>ROUND(AZ5/AZ6*100,0)</f>
        <v>100</v>
      </c>
      <c r="BA8" s="90">
        <f t="shared" si="2"/>
        <v>98</v>
      </c>
      <c r="BB8" s="90">
        <f t="shared" si="2"/>
        <v>99</v>
      </c>
      <c r="BC8" s="90">
        <f t="shared" si="2"/>
        <v>98</v>
      </c>
      <c r="BD8" s="90">
        <f t="shared" si="2"/>
        <v>101</v>
      </c>
      <c r="BE8" s="90">
        <f t="shared" si="2"/>
        <v>97</v>
      </c>
      <c r="BF8" s="90">
        <f t="shared" si="2"/>
        <v>100</v>
      </c>
      <c r="BG8" s="90">
        <f t="shared" si="2"/>
        <v>99</v>
      </c>
      <c r="BH8" s="90">
        <f t="shared" si="2"/>
        <v>102</v>
      </c>
      <c r="BI8" s="90">
        <f t="shared" si="2"/>
        <v>103</v>
      </c>
      <c r="BJ8" s="90">
        <f t="shared" si="2"/>
        <v>104</v>
      </c>
      <c r="BK8" s="90">
        <f>ROUND(BK5/BK6*100,0)</f>
        <v>99</v>
      </c>
      <c r="BL8" s="90">
        <f t="shared" si="2"/>
        <v>100</v>
      </c>
    </row>
    <row r="9" spans="1:64">
      <c r="A9" s="8"/>
      <c r="B9" s="326"/>
      <c r="C9" s="82" t="s">
        <v>22</v>
      </c>
      <c r="D9" s="91">
        <f t="shared" ref="D9:I9" si="3">ROUND(D5/D7*100,0)</f>
        <v>99</v>
      </c>
      <c r="E9" s="91">
        <f t="shared" si="3"/>
        <v>103</v>
      </c>
      <c r="F9" s="91">
        <f t="shared" si="3"/>
        <v>101</v>
      </c>
      <c r="G9" s="91">
        <f t="shared" si="3"/>
        <v>103</v>
      </c>
      <c r="H9" s="91">
        <f t="shared" si="3"/>
        <v>96</v>
      </c>
      <c r="I9" s="91">
        <f t="shared" si="3"/>
        <v>102</v>
      </c>
      <c r="J9" s="217"/>
      <c r="AF9" s="8"/>
      <c r="AG9" s="274"/>
      <c r="AH9" s="82" t="s">
        <v>22</v>
      </c>
      <c r="AI9" s="91">
        <f>ROUND(AI5/AI7*100,0)</f>
        <v>114</v>
      </c>
      <c r="AJ9" s="91">
        <f t="shared" ref="AJ9:BL9" si="4">ROUND(AJ5/AJ7*100,0)</f>
        <v>110</v>
      </c>
      <c r="AK9" s="91">
        <f t="shared" si="4"/>
        <v>111</v>
      </c>
      <c r="AL9" s="91">
        <f t="shared" si="4"/>
        <v>110</v>
      </c>
      <c r="AM9" s="91">
        <f t="shared" si="4"/>
        <v>107</v>
      </c>
      <c r="AN9" s="91">
        <f t="shared" si="4"/>
        <v>107</v>
      </c>
      <c r="AO9" s="119">
        <f t="shared" si="4"/>
        <v>104</v>
      </c>
      <c r="AP9" s="119">
        <f t="shared" si="4"/>
        <v>110</v>
      </c>
      <c r="AQ9" s="91">
        <f t="shared" si="4"/>
        <v>104</v>
      </c>
      <c r="AR9" s="91">
        <f t="shared" si="4"/>
        <v>105</v>
      </c>
      <c r="AS9" s="119">
        <f t="shared" si="4"/>
        <v>99</v>
      </c>
      <c r="AT9" s="119">
        <f t="shared" si="4"/>
        <v>104</v>
      </c>
      <c r="AU9" s="91">
        <f t="shared" si="4"/>
        <v>100</v>
      </c>
      <c r="AV9" s="91">
        <f t="shared" si="4"/>
        <v>104</v>
      </c>
      <c r="AW9" s="91">
        <f t="shared" si="4"/>
        <v>99</v>
      </c>
      <c r="AX9" s="91">
        <f t="shared" si="4"/>
        <v>104</v>
      </c>
      <c r="AY9" s="119">
        <f>ROUND(AY5/AY7*100,0)</f>
        <v>98</v>
      </c>
      <c r="AZ9" s="119">
        <f>ROUND(AZ5/AZ7*100,0)</f>
        <v>102</v>
      </c>
      <c r="BA9" s="91">
        <f t="shared" si="4"/>
        <v>98</v>
      </c>
      <c r="BB9" s="91">
        <f t="shared" si="4"/>
        <v>102</v>
      </c>
      <c r="BC9" s="91">
        <f t="shared" si="4"/>
        <v>96</v>
      </c>
      <c r="BD9" s="91">
        <f t="shared" si="4"/>
        <v>103</v>
      </c>
      <c r="BE9" s="91">
        <f t="shared" si="4"/>
        <v>96</v>
      </c>
      <c r="BF9" s="91">
        <f t="shared" si="4"/>
        <v>102</v>
      </c>
      <c r="BG9" s="91">
        <f t="shared" si="4"/>
        <v>99</v>
      </c>
      <c r="BH9" s="91">
        <f t="shared" si="4"/>
        <v>103</v>
      </c>
      <c r="BI9" s="91">
        <f t="shared" si="4"/>
        <v>101</v>
      </c>
      <c r="BJ9" s="91">
        <f t="shared" si="4"/>
        <v>103</v>
      </c>
      <c r="BK9" s="91">
        <f t="shared" si="4"/>
        <v>96</v>
      </c>
      <c r="BL9" s="91">
        <f t="shared" si="4"/>
        <v>102</v>
      </c>
    </row>
    <row r="10" spans="1:64" ht="14.25">
      <c r="A10" s="8"/>
      <c r="B10" s="366" t="s">
        <v>137</v>
      </c>
      <c r="C10" s="81" t="s">
        <v>139</v>
      </c>
      <c r="D10" s="88"/>
      <c r="E10" s="88"/>
      <c r="F10" s="88"/>
      <c r="G10" s="88"/>
      <c r="H10" s="88"/>
      <c r="I10" s="88"/>
      <c r="J10" s="218"/>
      <c r="AF10" s="8"/>
      <c r="AG10" s="366" t="s">
        <v>137</v>
      </c>
      <c r="AH10" s="12" t="s">
        <v>140</v>
      </c>
      <c r="AI10" s="88"/>
      <c r="AJ10" s="88"/>
      <c r="AK10" s="88"/>
      <c r="AL10" s="88"/>
      <c r="AM10" s="88"/>
      <c r="AN10" s="88"/>
      <c r="AO10" s="92"/>
      <c r="AP10" s="92"/>
      <c r="AQ10" s="88"/>
      <c r="AR10" s="88"/>
      <c r="AS10" s="92"/>
      <c r="AT10" s="92"/>
      <c r="AU10" s="88"/>
      <c r="AV10" s="88"/>
      <c r="AW10" s="88"/>
      <c r="AX10" s="88"/>
      <c r="AY10" s="92"/>
      <c r="AZ10" s="92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</row>
    <row r="11" spans="1:64" ht="14.25">
      <c r="A11" s="8"/>
      <c r="B11" s="365"/>
      <c r="C11" s="326" t="s">
        <v>136</v>
      </c>
      <c r="D11" s="89"/>
      <c r="E11" s="89"/>
      <c r="F11" s="89"/>
      <c r="G11" s="89"/>
      <c r="H11" s="89"/>
      <c r="I11" s="80"/>
      <c r="J11" s="220"/>
      <c r="AF11" s="8"/>
      <c r="AG11" s="365"/>
      <c r="AH11" s="319" t="s">
        <v>138</v>
      </c>
      <c r="AI11" s="89"/>
      <c r="AJ11" s="89"/>
      <c r="AK11" s="89"/>
      <c r="AL11" s="89"/>
      <c r="AM11" s="89"/>
      <c r="AN11" s="89"/>
      <c r="AO11" s="240"/>
      <c r="AP11" s="240"/>
      <c r="AQ11" s="89"/>
      <c r="AR11" s="89"/>
      <c r="AS11" s="240"/>
      <c r="AT11" s="240"/>
      <c r="AU11" s="89"/>
      <c r="AV11" s="89"/>
      <c r="AW11" s="89"/>
      <c r="AX11" s="89"/>
      <c r="AY11" s="240"/>
      <c r="AZ11" s="240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0"/>
    </row>
    <row r="12" spans="1:64" ht="14.25">
      <c r="A12" s="8"/>
      <c r="B12" s="8"/>
      <c r="C12" s="158" t="s">
        <v>78</v>
      </c>
      <c r="D12" s="92">
        <v>84.5</v>
      </c>
      <c r="E12" s="92">
        <v>63</v>
      </c>
      <c r="F12" s="92">
        <v>87.8</v>
      </c>
      <c r="G12" s="92">
        <v>65.3</v>
      </c>
      <c r="H12" s="92">
        <v>89.6</v>
      </c>
      <c r="I12" s="92">
        <v>65.5</v>
      </c>
      <c r="J12" s="215"/>
      <c r="AF12" s="8"/>
      <c r="AG12" s="8"/>
      <c r="AH12" s="159" t="s">
        <v>78</v>
      </c>
      <c r="AI12" s="92">
        <v>29.9</v>
      </c>
      <c r="AJ12" s="92">
        <v>25.3</v>
      </c>
      <c r="AK12" s="92">
        <v>39.4</v>
      </c>
      <c r="AL12" s="92">
        <v>31.3</v>
      </c>
      <c r="AM12" s="92">
        <v>48.8</v>
      </c>
      <c r="AN12" s="92">
        <v>37.6</v>
      </c>
      <c r="AO12" s="92">
        <v>55.4</v>
      </c>
      <c r="AP12" s="92">
        <v>43.3</v>
      </c>
      <c r="AQ12" s="92">
        <v>61.5</v>
      </c>
      <c r="AR12" s="92">
        <v>48.4</v>
      </c>
      <c r="AS12" s="92">
        <v>65.599999999999994</v>
      </c>
      <c r="AT12" s="92">
        <v>51.8</v>
      </c>
      <c r="AU12" s="92">
        <v>69.2</v>
      </c>
      <c r="AV12" s="92">
        <v>55</v>
      </c>
      <c r="AW12" s="92">
        <v>69.900000000000006</v>
      </c>
      <c r="AX12" s="92">
        <v>55.5</v>
      </c>
      <c r="AY12" s="92">
        <v>72</v>
      </c>
      <c r="AZ12" s="92">
        <v>56</v>
      </c>
      <c r="BA12" s="92">
        <v>73.3</v>
      </c>
      <c r="BB12" s="92">
        <v>56.9</v>
      </c>
      <c r="BC12" s="92">
        <v>77.099999999999994</v>
      </c>
      <c r="BD12" s="92">
        <v>59.1</v>
      </c>
      <c r="BE12" s="92">
        <v>80.900000000000006</v>
      </c>
      <c r="BF12" s="92">
        <v>60.6</v>
      </c>
      <c r="BG12" s="92">
        <v>84.5</v>
      </c>
      <c r="BH12" s="92">
        <v>63</v>
      </c>
      <c r="BI12" s="92">
        <v>87.8</v>
      </c>
      <c r="BJ12" s="92">
        <v>65.3</v>
      </c>
      <c r="BK12" s="92">
        <v>89.6</v>
      </c>
      <c r="BL12" s="92">
        <v>65.5</v>
      </c>
    </row>
    <row r="13" spans="1:64" ht="14.25">
      <c r="A13" s="8"/>
      <c r="B13" s="8"/>
      <c r="C13" s="160" t="s">
        <v>79</v>
      </c>
      <c r="D13" s="144">
        <v>82.8</v>
      </c>
      <c r="E13" s="144">
        <v>63.5</v>
      </c>
      <c r="F13" s="144">
        <v>86.2</v>
      </c>
      <c r="G13" s="144">
        <v>65.900000000000006</v>
      </c>
      <c r="H13" s="144">
        <v>87.7</v>
      </c>
      <c r="I13" s="144">
        <v>65.3</v>
      </c>
      <c r="J13" s="216"/>
      <c r="AF13" s="8"/>
      <c r="AG13" s="8"/>
      <c r="AH13" s="161" t="s">
        <v>79</v>
      </c>
      <c r="AI13" s="144">
        <v>28.4</v>
      </c>
      <c r="AJ13" s="144">
        <v>24.9</v>
      </c>
      <c r="AK13" s="144">
        <v>38.6</v>
      </c>
      <c r="AL13" s="144">
        <v>30.9</v>
      </c>
      <c r="AM13" s="144">
        <v>49</v>
      </c>
      <c r="AN13" s="144">
        <v>37.9</v>
      </c>
      <c r="AO13" s="144">
        <v>55.3</v>
      </c>
      <c r="AP13" s="144">
        <v>43.1</v>
      </c>
      <c r="AQ13" s="144">
        <v>60.2</v>
      </c>
      <c r="AR13" s="144">
        <v>47.3</v>
      </c>
      <c r="AS13" s="144">
        <v>64.400000000000006</v>
      </c>
      <c r="AT13" s="144">
        <v>51.7</v>
      </c>
      <c r="AU13" s="144">
        <v>67.2</v>
      </c>
      <c r="AV13" s="144">
        <v>54.4</v>
      </c>
      <c r="AW13" s="144">
        <v>69</v>
      </c>
      <c r="AX13" s="144">
        <v>55.7</v>
      </c>
      <c r="AY13" s="144">
        <v>70.7</v>
      </c>
      <c r="AZ13" s="144">
        <v>56.78</v>
      </c>
      <c r="BA13" s="144">
        <v>72.099999999999994</v>
      </c>
      <c r="BB13" s="144">
        <v>57.3</v>
      </c>
      <c r="BC13" s="144">
        <v>75.3</v>
      </c>
      <c r="BD13" s="144">
        <v>59.1</v>
      </c>
      <c r="BE13" s="144">
        <v>79</v>
      </c>
      <c r="BF13" s="144">
        <v>61.5</v>
      </c>
      <c r="BG13" s="144">
        <v>82.8</v>
      </c>
      <c r="BH13" s="144">
        <v>63.5</v>
      </c>
      <c r="BI13" s="144">
        <v>86.2</v>
      </c>
      <c r="BJ13" s="144">
        <v>65.900000000000006</v>
      </c>
      <c r="BK13" s="144">
        <v>87.7</v>
      </c>
      <c r="BL13" s="144">
        <v>65.3</v>
      </c>
    </row>
    <row r="14" spans="1:64" ht="14.25">
      <c r="A14" s="8" t="s">
        <v>82</v>
      </c>
      <c r="B14" s="8" t="s">
        <v>83</v>
      </c>
      <c r="C14" s="162" t="s">
        <v>81</v>
      </c>
      <c r="D14" s="345">
        <v>84.6</v>
      </c>
      <c r="E14" s="345">
        <v>62.1</v>
      </c>
      <c r="F14" s="345">
        <v>88</v>
      </c>
      <c r="G14" s="345">
        <v>64.599999999999994</v>
      </c>
      <c r="H14" s="345">
        <v>89.3</v>
      </c>
      <c r="I14" s="345">
        <v>65.2</v>
      </c>
      <c r="J14" s="217"/>
      <c r="AF14" s="8" t="s">
        <v>82</v>
      </c>
      <c r="AG14" s="8" t="s">
        <v>83</v>
      </c>
      <c r="AH14" s="168" t="s">
        <v>81</v>
      </c>
      <c r="AI14" s="345">
        <v>26.5</v>
      </c>
      <c r="AJ14" s="345">
        <v>23.4</v>
      </c>
      <c r="AK14" s="345">
        <v>35.299999999999997</v>
      </c>
      <c r="AL14" s="345">
        <v>28.6</v>
      </c>
      <c r="AM14" s="346">
        <v>44.6</v>
      </c>
      <c r="AN14" s="346">
        <v>34.200000000000003</v>
      </c>
      <c r="AO14" s="345">
        <v>52.5</v>
      </c>
      <c r="AP14" s="345">
        <v>39.700000000000003</v>
      </c>
      <c r="AQ14" s="345">
        <v>58.9</v>
      </c>
      <c r="AR14" s="345">
        <v>44.8</v>
      </c>
      <c r="AS14" s="345">
        <v>63.8</v>
      </c>
      <c r="AT14" s="345">
        <v>48.9</v>
      </c>
      <c r="AU14" s="345">
        <v>66.7</v>
      </c>
      <c r="AV14" s="345">
        <v>51.3</v>
      </c>
      <c r="AW14" s="346">
        <v>68.8</v>
      </c>
      <c r="AX14" s="346">
        <v>53.4</v>
      </c>
      <c r="AY14" s="346">
        <v>70.5</v>
      </c>
      <c r="AZ14" s="346">
        <v>54.2</v>
      </c>
      <c r="BA14" s="346">
        <v>73</v>
      </c>
      <c r="BB14" s="346">
        <v>55.4</v>
      </c>
      <c r="BC14" s="345">
        <v>77</v>
      </c>
      <c r="BD14" s="345">
        <v>57.6</v>
      </c>
      <c r="BE14" s="345">
        <v>80.8</v>
      </c>
      <c r="BF14" s="345">
        <v>60.2</v>
      </c>
      <c r="BG14" s="345">
        <v>84.6</v>
      </c>
      <c r="BH14" s="345">
        <v>62.1</v>
      </c>
      <c r="BI14" s="345">
        <v>88</v>
      </c>
      <c r="BJ14" s="345">
        <v>64.599999999999994</v>
      </c>
      <c r="BK14" s="345">
        <v>89.3</v>
      </c>
      <c r="BL14" s="345">
        <v>65.2</v>
      </c>
    </row>
    <row r="15" spans="1:64">
      <c r="A15" s="8"/>
      <c r="B15" s="8"/>
      <c r="C15" s="12" t="s">
        <v>21</v>
      </c>
      <c r="D15" s="90">
        <f t="shared" ref="D15:G15" si="5">ROUND(D12/D13*100,0)</f>
        <v>102</v>
      </c>
      <c r="E15" s="90">
        <f t="shared" si="5"/>
        <v>99</v>
      </c>
      <c r="F15" s="90">
        <f t="shared" si="5"/>
        <v>102</v>
      </c>
      <c r="G15" s="90">
        <f t="shared" si="5"/>
        <v>99</v>
      </c>
      <c r="H15" s="90">
        <f>ROUND(H12/H13*100,0)</f>
        <v>102</v>
      </c>
      <c r="I15" s="90">
        <f t="shared" ref="I15" si="6">ROUND(I12/I13*100,0)</f>
        <v>100</v>
      </c>
      <c r="J15" s="218"/>
      <c r="AF15" s="8"/>
      <c r="AG15" s="8"/>
      <c r="AH15" s="81" t="s">
        <v>21</v>
      </c>
      <c r="AI15" s="90">
        <f t="shared" ref="AI15:BJ15" si="7">ROUND(AI12/AI13*100,0)</f>
        <v>105</v>
      </c>
      <c r="AJ15" s="90">
        <f t="shared" si="7"/>
        <v>102</v>
      </c>
      <c r="AK15" s="90">
        <f t="shared" si="7"/>
        <v>102</v>
      </c>
      <c r="AL15" s="90">
        <f t="shared" si="7"/>
        <v>101</v>
      </c>
      <c r="AM15" s="147">
        <f t="shared" si="7"/>
        <v>100</v>
      </c>
      <c r="AN15" s="147">
        <f t="shared" si="7"/>
        <v>99</v>
      </c>
      <c r="AO15" s="90">
        <f t="shared" si="7"/>
        <v>100</v>
      </c>
      <c r="AP15" s="90">
        <f t="shared" si="7"/>
        <v>100</v>
      </c>
      <c r="AQ15" s="90">
        <f t="shared" si="7"/>
        <v>102</v>
      </c>
      <c r="AR15" s="90">
        <f t="shared" si="7"/>
        <v>102</v>
      </c>
      <c r="AS15" s="90">
        <f t="shared" si="7"/>
        <v>102</v>
      </c>
      <c r="AT15" s="90">
        <f t="shared" si="7"/>
        <v>100</v>
      </c>
      <c r="AU15" s="90">
        <f t="shared" si="7"/>
        <v>103</v>
      </c>
      <c r="AV15" s="90">
        <f t="shared" si="7"/>
        <v>101</v>
      </c>
      <c r="AW15" s="147">
        <f t="shared" si="7"/>
        <v>101</v>
      </c>
      <c r="AX15" s="147">
        <f t="shared" si="7"/>
        <v>100</v>
      </c>
      <c r="AY15" s="147">
        <f>ROUND(AY12/AY13*100,0)</f>
        <v>102</v>
      </c>
      <c r="AZ15" s="147">
        <f>ROUND(AZ12/AZ13*100,0)</f>
        <v>99</v>
      </c>
      <c r="BA15" s="147">
        <f t="shared" si="7"/>
        <v>102</v>
      </c>
      <c r="BB15" s="147">
        <f t="shared" si="7"/>
        <v>99</v>
      </c>
      <c r="BC15" s="90">
        <f t="shared" si="7"/>
        <v>102</v>
      </c>
      <c r="BD15" s="90">
        <f t="shared" si="7"/>
        <v>100</v>
      </c>
      <c r="BE15" s="90">
        <f t="shared" si="7"/>
        <v>102</v>
      </c>
      <c r="BF15" s="90">
        <f t="shared" si="7"/>
        <v>99</v>
      </c>
      <c r="BG15" s="90">
        <f t="shared" si="7"/>
        <v>102</v>
      </c>
      <c r="BH15" s="90">
        <f t="shared" si="7"/>
        <v>99</v>
      </c>
      <c r="BI15" s="90">
        <f t="shared" si="7"/>
        <v>102</v>
      </c>
      <c r="BJ15" s="90">
        <f t="shared" si="7"/>
        <v>99</v>
      </c>
      <c r="BK15" s="90">
        <f>ROUND(BK12/BK13*100,0)</f>
        <v>102</v>
      </c>
      <c r="BL15" s="90">
        <f t="shared" ref="BL15" si="8">ROUND(BL12/BL13*100,0)</f>
        <v>100</v>
      </c>
    </row>
    <row r="16" spans="1:64">
      <c r="A16" s="8"/>
      <c r="B16" s="327"/>
      <c r="C16" s="15" t="s">
        <v>22</v>
      </c>
      <c r="D16" s="91">
        <f t="shared" ref="D16:I16" si="9">ROUND(D12/D14*100,0)</f>
        <v>100</v>
      </c>
      <c r="E16" s="91">
        <f t="shared" si="9"/>
        <v>101</v>
      </c>
      <c r="F16" s="91">
        <f t="shared" si="9"/>
        <v>100</v>
      </c>
      <c r="G16" s="91">
        <f t="shared" si="9"/>
        <v>101</v>
      </c>
      <c r="H16" s="91">
        <f t="shared" si="9"/>
        <v>100</v>
      </c>
      <c r="I16" s="91">
        <f t="shared" si="9"/>
        <v>100</v>
      </c>
      <c r="J16" s="217"/>
      <c r="AF16" s="8"/>
      <c r="AG16" s="274"/>
      <c r="AH16" s="82" t="s">
        <v>22</v>
      </c>
      <c r="AI16" s="91">
        <f>ROUND(AI12/AI14*100,0)</f>
        <v>113</v>
      </c>
      <c r="AJ16" s="91">
        <f t="shared" ref="AJ16:BL16" si="10">ROUND(AJ12/AJ14*100,0)</f>
        <v>108</v>
      </c>
      <c r="AK16" s="91">
        <f t="shared" si="10"/>
        <v>112</v>
      </c>
      <c r="AL16" s="91">
        <f t="shared" si="10"/>
        <v>109</v>
      </c>
      <c r="AM16" s="119">
        <f t="shared" si="10"/>
        <v>109</v>
      </c>
      <c r="AN16" s="119">
        <f t="shared" si="10"/>
        <v>110</v>
      </c>
      <c r="AO16" s="91">
        <f t="shared" si="10"/>
        <v>106</v>
      </c>
      <c r="AP16" s="91">
        <f t="shared" si="10"/>
        <v>109</v>
      </c>
      <c r="AQ16" s="91">
        <f t="shared" si="10"/>
        <v>104</v>
      </c>
      <c r="AR16" s="91">
        <f t="shared" si="10"/>
        <v>108</v>
      </c>
      <c r="AS16" s="91">
        <f t="shared" si="10"/>
        <v>103</v>
      </c>
      <c r="AT16" s="91">
        <f t="shared" si="10"/>
        <v>106</v>
      </c>
      <c r="AU16" s="91">
        <f t="shared" si="10"/>
        <v>104</v>
      </c>
      <c r="AV16" s="91">
        <f t="shared" si="10"/>
        <v>107</v>
      </c>
      <c r="AW16" s="119">
        <f t="shared" si="10"/>
        <v>102</v>
      </c>
      <c r="AX16" s="119">
        <f t="shared" si="10"/>
        <v>104</v>
      </c>
      <c r="AY16" s="119">
        <f>ROUND(AY12/AY14*100,0)</f>
        <v>102</v>
      </c>
      <c r="AZ16" s="119">
        <f>ROUND(AZ12/AZ14*100,0)</f>
        <v>103</v>
      </c>
      <c r="BA16" s="119">
        <f t="shared" si="10"/>
        <v>100</v>
      </c>
      <c r="BB16" s="119">
        <f t="shared" si="10"/>
        <v>103</v>
      </c>
      <c r="BC16" s="91">
        <f t="shared" si="10"/>
        <v>100</v>
      </c>
      <c r="BD16" s="91">
        <f t="shared" si="10"/>
        <v>103</v>
      </c>
      <c r="BE16" s="91">
        <f t="shared" si="10"/>
        <v>100</v>
      </c>
      <c r="BF16" s="91">
        <f t="shared" si="10"/>
        <v>101</v>
      </c>
      <c r="BG16" s="91">
        <f t="shared" si="10"/>
        <v>100</v>
      </c>
      <c r="BH16" s="91">
        <f t="shared" si="10"/>
        <v>101</v>
      </c>
      <c r="BI16" s="91">
        <f t="shared" si="10"/>
        <v>100</v>
      </c>
      <c r="BJ16" s="91">
        <f t="shared" si="10"/>
        <v>101</v>
      </c>
      <c r="BK16" s="91">
        <f t="shared" si="10"/>
        <v>100</v>
      </c>
      <c r="BL16" s="91">
        <f t="shared" si="10"/>
        <v>100</v>
      </c>
    </row>
    <row r="17" spans="1:67" ht="14.25">
      <c r="A17" s="8"/>
      <c r="B17" s="8"/>
      <c r="C17" s="159" t="s">
        <v>78</v>
      </c>
      <c r="D17" s="92">
        <v>82.7</v>
      </c>
      <c r="E17" s="92">
        <v>63.4</v>
      </c>
      <c r="F17" s="92">
        <v>86</v>
      </c>
      <c r="G17" s="92">
        <v>65.900000000000006</v>
      </c>
      <c r="H17" s="92">
        <v>86.7</v>
      </c>
      <c r="I17" s="92">
        <v>66.8</v>
      </c>
      <c r="J17" s="215"/>
      <c r="AF17" s="8"/>
      <c r="AG17" s="8"/>
      <c r="AH17" s="159" t="s">
        <v>78</v>
      </c>
      <c r="AI17" s="92">
        <v>35.6</v>
      </c>
      <c r="AJ17" s="92">
        <v>29.5</v>
      </c>
      <c r="AK17" s="92">
        <v>44.8</v>
      </c>
      <c r="AL17" s="92">
        <v>35.1</v>
      </c>
      <c r="AM17" s="92">
        <v>53.2</v>
      </c>
      <c r="AN17" s="92">
        <v>40.4</v>
      </c>
      <c r="AO17" s="92">
        <v>58.8</v>
      </c>
      <c r="AP17" s="92">
        <v>45.6</v>
      </c>
      <c r="AQ17" s="92">
        <v>64.2</v>
      </c>
      <c r="AR17" s="92">
        <v>49.8</v>
      </c>
      <c r="AS17" s="92">
        <v>67</v>
      </c>
      <c r="AT17" s="92">
        <v>52.9</v>
      </c>
      <c r="AU17" s="92">
        <v>69.099999999999994</v>
      </c>
      <c r="AV17" s="92">
        <v>54.8</v>
      </c>
      <c r="AW17" s="92">
        <v>69.900000000000006</v>
      </c>
      <c r="AX17" s="92">
        <v>56</v>
      </c>
      <c r="AY17" s="92">
        <v>71</v>
      </c>
      <c r="AZ17" s="92">
        <v>56.9</v>
      </c>
      <c r="BA17" s="92">
        <v>72.7</v>
      </c>
      <c r="BB17" s="92">
        <v>57.4</v>
      </c>
      <c r="BC17" s="92">
        <v>75.099999999999994</v>
      </c>
      <c r="BD17" s="92">
        <v>59.2</v>
      </c>
      <c r="BE17" s="92">
        <v>79.099999999999994</v>
      </c>
      <c r="BF17" s="92">
        <v>61.2</v>
      </c>
      <c r="BG17" s="92">
        <v>82.7</v>
      </c>
      <c r="BH17" s="92">
        <v>63.4</v>
      </c>
      <c r="BI17" s="92">
        <v>86</v>
      </c>
      <c r="BJ17" s="92">
        <v>65.900000000000006</v>
      </c>
      <c r="BK17" s="92">
        <v>86.7</v>
      </c>
      <c r="BL17" s="92">
        <v>66.8</v>
      </c>
    </row>
    <row r="18" spans="1:67" ht="14.25">
      <c r="A18" s="8"/>
      <c r="B18" s="8"/>
      <c r="C18" s="161" t="s">
        <v>79</v>
      </c>
      <c r="D18" s="144">
        <v>81.8</v>
      </c>
      <c r="E18" s="144">
        <v>61.5</v>
      </c>
      <c r="F18" s="144">
        <v>85.4</v>
      </c>
      <c r="G18" s="144">
        <v>64.5</v>
      </c>
      <c r="H18" s="144">
        <v>87.3</v>
      </c>
      <c r="I18" s="144">
        <v>66.2</v>
      </c>
      <c r="J18" s="216"/>
      <c r="AF18" s="8"/>
      <c r="AG18" s="8"/>
      <c r="AH18" s="161" t="s">
        <v>79</v>
      </c>
      <c r="AI18" s="144">
        <v>32.4</v>
      </c>
      <c r="AJ18" s="144">
        <v>27.2</v>
      </c>
      <c r="AK18" s="144">
        <v>42.9</v>
      </c>
      <c r="AL18" s="144">
        <v>33.6</v>
      </c>
      <c r="AM18" s="144">
        <v>52.3</v>
      </c>
      <c r="AN18" s="144">
        <v>39.299999999999997</v>
      </c>
      <c r="AO18" s="144">
        <v>58.7</v>
      </c>
      <c r="AP18" s="144">
        <v>43.5</v>
      </c>
      <c r="AQ18" s="144">
        <v>62.7</v>
      </c>
      <c r="AR18" s="144">
        <v>48</v>
      </c>
      <c r="AS18" s="144">
        <v>66.099999999999994</v>
      </c>
      <c r="AT18" s="144">
        <v>51</v>
      </c>
      <c r="AU18" s="144">
        <v>68.2</v>
      </c>
      <c r="AV18" s="144">
        <v>53.2</v>
      </c>
      <c r="AW18" s="144">
        <v>69.3</v>
      </c>
      <c r="AX18" s="144">
        <v>54.7</v>
      </c>
      <c r="AY18" s="144">
        <v>70.7</v>
      </c>
      <c r="AZ18" s="144">
        <v>55.5</v>
      </c>
      <c r="BA18" s="144">
        <v>72.2</v>
      </c>
      <c r="BB18" s="144">
        <v>55.6</v>
      </c>
      <c r="BC18" s="144">
        <v>75.2</v>
      </c>
      <c r="BD18" s="144">
        <v>57.4</v>
      </c>
      <c r="BE18" s="144">
        <v>78.400000000000006</v>
      </c>
      <c r="BF18" s="144">
        <v>59.4</v>
      </c>
      <c r="BG18" s="144">
        <v>81.8</v>
      </c>
      <c r="BH18" s="144">
        <v>61.5</v>
      </c>
      <c r="BI18" s="144">
        <v>85.4</v>
      </c>
      <c r="BJ18" s="144">
        <v>64.5</v>
      </c>
      <c r="BK18" s="144">
        <v>87.3</v>
      </c>
      <c r="BL18" s="144">
        <v>66.2</v>
      </c>
    </row>
    <row r="19" spans="1:67" ht="14.25">
      <c r="A19" s="8"/>
      <c r="B19" s="8" t="s">
        <v>124</v>
      </c>
      <c r="C19" s="168" t="s">
        <v>81</v>
      </c>
      <c r="D19" s="345">
        <v>83.7</v>
      </c>
      <c r="E19" s="345">
        <v>62.6</v>
      </c>
      <c r="F19" s="345">
        <v>87.3</v>
      </c>
      <c r="G19" s="345">
        <v>65.2</v>
      </c>
      <c r="H19" s="345">
        <v>89.3</v>
      </c>
      <c r="I19" s="345">
        <v>66.8</v>
      </c>
      <c r="J19" s="217"/>
      <c r="AF19" s="8"/>
      <c r="AG19" s="8" t="s">
        <v>122</v>
      </c>
      <c r="AH19" s="168" t="s">
        <v>81</v>
      </c>
      <c r="AI19" s="345">
        <v>31.5</v>
      </c>
      <c r="AJ19" s="345">
        <v>26.2</v>
      </c>
      <c r="AK19" s="345">
        <v>40.6</v>
      </c>
      <c r="AL19" s="345">
        <v>31.9</v>
      </c>
      <c r="AM19" s="346">
        <v>49.4</v>
      </c>
      <c r="AN19" s="346">
        <v>37.299999999999997</v>
      </c>
      <c r="AO19" s="345">
        <v>56.8</v>
      </c>
      <c r="AP19" s="345">
        <v>42.4</v>
      </c>
      <c r="AQ19" s="345">
        <v>62.7</v>
      </c>
      <c r="AR19" s="345">
        <v>47.6</v>
      </c>
      <c r="AS19" s="345">
        <v>66.5</v>
      </c>
      <c r="AT19" s="345">
        <v>50.9</v>
      </c>
      <c r="AU19" s="345">
        <v>68.7</v>
      </c>
      <c r="AV19" s="345">
        <v>53</v>
      </c>
      <c r="AW19" s="345">
        <v>70</v>
      </c>
      <c r="AX19" s="345">
        <v>54.3</v>
      </c>
      <c r="AY19" s="346">
        <v>71.599999999999994</v>
      </c>
      <c r="AZ19" s="346">
        <v>55.5</v>
      </c>
      <c r="BA19" s="346">
        <v>73.7</v>
      </c>
      <c r="BB19" s="346">
        <v>56.4</v>
      </c>
      <c r="BC19" s="345">
        <v>76.8</v>
      </c>
      <c r="BD19" s="345">
        <v>58.1</v>
      </c>
      <c r="BE19" s="345">
        <v>80.3</v>
      </c>
      <c r="BF19" s="345">
        <v>60.4</v>
      </c>
      <c r="BG19" s="345">
        <v>83.7</v>
      </c>
      <c r="BH19" s="345">
        <v>62.6</v>
      </c>
      <c r="BI19" s="345">
        <v>87.3</v>
      </c>
      <c r="BJ19" s="345">
        <v>65.2</v>
      </c>
      <c r="BK19" s="345">
        <v>89.3</v>
      </c>
      <c r="BL19" s="345">
        <v>66.8</v>
      </c>
    </row>
    <row r="20" spans="1:67">
      <c r="A20" s="8"/>
      <c r="B20" s="8"/>
      <c r="C20" s="12" t="s">
        <v>21</v>
      </c>
      <c r="D20" s="90">
        <f t="shared" ref="D20:I20" si="11">ROUND(D17/D18*100,0)</f>
        <v>101</v>
      </c>
      <c r="E20" s="90">
        <f t="shared" si="11"/>
        <v>103</v>
      </c>
      <c r="F20" s="90">
        <f t="shared" si="11"/>
        <v>101</v>
      </c>
      <c r="G20" s="90">
        <f t="shared" si="11"/>
        <v>102</v>
      </c>
      <c r="H20" s="90">
        <f t="shared" si="11"/>
        <v>99</v>
      </c>
      <c r="I20" s="90">
        <f t="shared" si="11"/>
        <v>101</v>
      </c>
      <c r="J20" s="218"/>
      <c r="AF20" s="8"/>
      <c r="AG20" s="8"/>
      <c r="AH20" s="81" t="s">
        <v>21</v>
      </c>
      <c r="AI20" s="90">
        <f>ROUND(AI17/AI18*100,0)</f>
        <v>110</v>
      </c>
      <c r="AJ20" s="90">
        <f t="shared" ref="AJ20:BL20" si="12">ROUND(AJ17/AJ18*100,0)</f>
        <v>108</v>
      </c>
      <c r="AK20" s="90">
        <f t="shared" si="12"/>
        <v>104</v>
      </c>
      <c r="AL20" s="90">
        <f t="shared" si="12"/>
        <v>104</v>
      </c>
      <c r="AM20" s="147">
        <f t="shared" si="12"/>
        <v>102</v>
      </c>
      <c r="AN20" s="147">
        <f t="shared" si="12"/>
        <v>103</v>
      </c>
      <c r="AO20" s="90">
        <f t="shared" si="12"/>
        <v>100</v>
      </c>
      <c r="AP20" s="90">
        <f t="shared" si="12"/>
        <v>105</v>
      </c>
      <c r="AQ20" s="90">
        <f t="shared" si="12"/>
        <v>102</v>
      </c>
      <c r="AR20" s="90">
        <f t="shared" si="12"/>
        <v>104</v>
      </c>
      <c r="AS20" s="90">
        <f t="shared" si="12"/>
        <v>101</v>
      </c>
      <c r="AT20" s="90">
        <f t="shared" si="12"/>
        <v>104</v>
      </c>
      <c r="AU20" s="90">
        <f t="shared" si="12"/>
        <v>101</v>
      </c>
      <c r="AV20" s="90">
        <f t="shared" si="12"/>
        <v>103</v>
      </c>
      <c r="AW20" s="90">
        <f t="shared" si="12"/>
        <v>101</v>
      </c>
      <c r="AX20" s="90">
        <f t="shared" si="12"/>
        <v>102</v>
      </c>
      <c r="AY20" s="147">
        <f>ROUND(AY17/AY18*100,0)</f>
        <v>100</v>
      </c>
      <c r="AZ20" s="147">
        <f>ROUND(AZ17/AZ18*100,0)</f>
        <v>103</v>
      </c>
      <c r="BA20" s="147">
        <f t="shared" si="12"/>
        <v>101</v>
      </c>
      <c r="BB20" s="147">
        <f t="shared" si="12"/>
        <v>103</v>
      </c>
      <c r="BC20" s="90">
        <f t="shared" si="12"/>
        <v>100</v>
      </c>
      <c r="BD20" s="90">
        <f t="shared" si="12"/>
        <v>103</v>
      </c>
      <c r="BE20" s="90">
        <f t="shared" si="12"/>
        <v>101</v>
      </c>
      <c r="BF20" s="90">
        <f t="shared" si="12"/>
        <v>103</v>
      </c>
      <c r="BG20" s="90">
        <f t="shared" si="12"/>
        <v>101</v>
      </c>
      <c r="BH20" s="90">
        <f t="shared" si="12"/>
        <v>103</v>
      </c>
      <c r="BI20" s="90">
        <f t="shared" si="12"/>
        <v>101</v>
      </c>
      <c r="BJ20" s="90">
        <f t="shared" si="12"/>
        <v>102</v>
      </c>
      <c r="BK20" s="90">
        <f t="shared" si="12"/>
        <v>99</v>
      </c>
      <c r="BL20" s="90">
        <f t="shared" si="12"/>
        <v>101</v>
      </c>
    </row>
    <row r="21" spans="1:67">
      <c r="A21" s="8"/>
      <c r="B21" s="327"/>
      <c r="C21" s="15" t="s">
        <v>22</v>
      </c>
      <c r="D21" s="91">
        <f t="shared" ref="D21:I21" si="13">ROUND(D17/D19*100,0)</f>
        <v>99</v>
      </c>
      <c r="E21" s="91">
        <f t="shared" si="13"/>
        <v>101</v>
      </c>
      <c r="F21" s="91">
        <f t="shared" si="13"/>
        <v>99</v>
      </c>
      <c r="G21" s="91">
        <f t="shared" si="13"/>
        <v>101</v>
      </c>
      <c r="H21" s="91">
        <f t="shared" si="13"/>
        <v>97</v>
      </c>
      <c r="I21" s="91">
        <f t="shared" si="13"/>
        <v>100</v>
      </c>
      <c r="J21" s="217"/>
      <c r="AF21" s="8"/>
      <c r="AG21" s="274"/>
      <c r="AH21" s="82" t="s">
        <v>22</v>
      </c>
      <c r="AI21" s="91">
        <f t="shared" ref="AI21:BL21" si="14">ROUND(AI17/AI19*100,0)</f>
        <v>113</v>
      </c>
      <c r="AJ21" s="91">
        <f t="shared" si="14"/>
        <v>113</v>
      </c>
      <c r="AK21" s="91">
        <f t="shared" si="14"/>
        <v>110</v>
      </c>
      <c r="AL21" s="91">
        <f t="shared" si="14"/>
        <v>110</v>
      </c>
      <c r="AM21" s="119">
        <f t="shared" si="14"/>
        <v>108</v>
      </c>
      <c r="AN21" s="119">
        <f t="shared" si="14"/>
        <v>108</v>
      </c>
      <c r="AO21" s="91">
        <f t="shared" si="14"/>
        <v>104</v>
      </c>
      <c r="AP21" s="91">
        <f t="shared" si="14"/>
        <v>108</v>
      </c>
      <c r="AQ21" s="91">
        <f t="shared" si="14"/>
        <v>102</v>
      </c>
      <c r="AR21" s="91">
        <f t="shared" si="14"/>
        <v>105</v>
      </c>
      <c r="AS21" s="91">
        <f t="shared" si="14"/>
        <v>101</v>
      </c>
      <c r="AT21" s="91">
        <f t="shared" si="14"/>
        <v>104</v>
      </c>
      <c r="AU21" s="91">
        <f t="shared" si="14"/>
        <v>101</v>
      </c>
      <c r="AV21" s="91">
        <f t="shared" si="14"/>
        <v>103</v>
      </c>
      <c r="AW21" s="91">
        <f t="shared" si="14"/>
        <v>100</v>
      </c>
      <c r="AX21" s="91">
        <f t="shared" si="14"/>
        <v>103</v>
      </c>
      <c r="AY21" s="119">
        <f>ROUND(AY17/AY19*100,0)</f>
        <v>99</v>
      </c>
      <c r="AZ21" s="119">
        <f>ROUND(AZ17/AZ19*100,0)</f>
        <v>103</v>
      </c>
      <c r="BA21" s="119">
        <f t="shared" si="14"/>
        <v>99</v>
      </c>
      <c r="BB21" s="119">
        <f t="shared" si="14"/>
        <v>102</v>
      </c>
      <c r="BC21" s="91">
        <f t="shared" si="14"/>
        <v>98</v>
      </c>
      <c r="BD21" s="91">
        <f t="shared" si="14"/>
        <v>102</v>
      </c>
      <c r="BE21" s="91">
        <f t="shared" si="14"/>
        <v>99</v>
      </c>
      <c r="BF21" s="91">
        <f t="shared" si="14"/>
        <v>101</v>
      </c>
      <c r="BG21" s="91">
        <f t="shared" si="14"/>
        <v>99</v>
      </c>
      <c r="BH21" s="91">
        <f t="shared" si="14"/>
        <v>101</v>
      </c>
      <c r="BI21" s="91">
        <f t="shared" si="14"/>
        <v>99</v>
      </c>
      <c r="BJ21" s="91">
        <f t="shared" si="14"/>
        <v>101</v>
      </c>
      <c r="BK21" s="91">
        <f t="shared" si="14"/>
        <v>97</v>
      </c>
      <c r="BL21" s="91">
        <f t="shared" si="14"/>
        <v>100</v>
      </c>
    </row>
    <row r="22" spans="1:67" ht="14.25">
      <c r="A22" s="8"/>
      <c r="B22" s="8"/>
      <c r="C22" s="159" t="s">
        <v>78</v>
      </c>
      <c r="D22" s="92">
        <v>83.7</v>
      </c>
      <c r="E22" s="92">
        <v>62.9</v>
      </c>
      <c r="F22" s="92">
        <v>87.1</v>
      </c>
      <c r="G22" s="92">
        <v>64.900000000000006</v>
      </c>
      <c r="H22" s="92">
        <v>89.8</v>
      </c>
      <c r="I22" s="92">
        <v>66.8</v>
      </c>
      <c r="J22" s="215"/>
      <c r="O22" s="19"/>
      <c r="P22" s="285"/>
      <c r="Q22" s="285"/>
      <c r="R22" s="285"/>
      <c r="S22" s="285"/>
      <c r="T22" s="285"/>
      <c r="U22" s="285"/>
      <c r="V22" s="285"/>
      <c r="W22" s="285"/>
      <c r="X22" s="285"/>
      <c r="Y22" s="285"/>
      <c r="Z22" s="286"/>
      <c r="AA22" s="285"/>
      <c r="AB22" s="285"/>
      <c r="AC22" s="285"/>
      <c r="AD22" s="19"/>
      <c r="AF22" s="8"/>
      <c r="AG22" s="8"/>
      <c r="AH22" s="159" t="s">
        <v>78</v>
      </c>
      <c r="AI22" s="92">
        <v>31.9</v>
      </c>
      <c r="AJ22" s="92">
        <v>28.1</v>
      </c>
      <c r="AK22" s="92">
        <v>41.6</v>
      </c>
      <c r="AL22" s="92">
        <v>33.9</v>
      </c>
      <c r="AM22" s="92">
        <v>50.6</v>
      </c>
      <c r="AN22" s="92">
        <v>40</v>
      </c>
      <c r="AO22" s="92">
        <v>56.5</v>
      </c>
      <c r="AP22" s="92">
        <v>44.7</v>
      </c>
      <c r="AQ22" s="92">
        <v>63</v>
      </c>
      <c r="AR22" s="92">
        <v>49.6</v>
      </c>
      <c r="AS22" s="92">
        <v>66.8</v>
      </c>
      <c r="AT22" s="92">
        <v>52.2</v>
      </c>
      <c r="AU22" s="92">
        <v>69.3</v>
      </c>
      <c r="AV22" s="92">
        <v>54.4</v>
      </c>
      <c r="AW22" s="92">
        <v>70.900000000000006</v>
      </c>
      <c r="AX22" s="92">
        <v>56.3</v>
      </c>
      <c r="AY22" s="92">
        <v>71.7</v>
      </c>
      <c r="AZ22" s="92">
        <v>57.4</v>
      </c>
      <c r="BA22" s="92">
        <v>73.099999999999994</v>
      </c>
      <c r="BB22" s="92">
        <v>58.4</v>
      </c>
      <c r="BC22" s="92">
        <v>75.599999999999994</v>
      </c>
      <c r="BD22" s="92">
        <v>59.5</v>
      </c>
      <c r="BE22" s="92">
        <v>79.400000000000006</v>
      </c>
      <c r="BF22" s="92">
        <v>60.8</v>
      </c>
      <c r="BG22" s="92">
        <v>83.7</v>
      </c>
      <c r="BH22" s="92">
        <v>62.9</v>
      </c>
      <c r="BI22" s="92">
        <v>87.1</v>
      </c>
      <c r="BJ22" s="92">
        <v>64.900000000000006</v>
      </c>
      <c r="BK22" s="92">
        <v>89.8</v>
      </c>
      <c r="BL22" s="92">
        <v>66.8</v>
      </c>
      <c r="BN22" s="96"/>
      <c r="BO22" s="96"/>
    </row>
    <row r="23" spans="1:67" ht="14.25">
      <c r="A23" s="8"/>
      <c r="B23" s="8"/>
      <c r="C23" s="161" t="s">
        <v>79</v>
      </c>
      <c r="D23" s="144">
        <v>87.5</v>
      </c>
      <c r="E23" s="144">
        <v>62.4</v>
      </c>
      <c r="F23" s="144">
        <v>91.8</v>
      </c>
      <c r="G23" s="144">
        <v>64.8</v>
      </c>
      <c r="H23" s="144">
        <v>94.2</v>
      </c>
      <c r="I23" s="144">
        <v>66.5</v>
      </c>
      <c r="J23" s="216"/>
      <c r="O23" s="19"/>
      <c r="P23" s="287"/>
      <c r="Q23" s="287"/>
      <c r="R23" s="287"/>
      <c r="S23" s="288"/>
      <c r="T23" s="288"/>
      <c r="U23" s="289"/>
      <c r="V23" s="289"/>
      <c r="W23" s="289"/>
      <c r="X23" s="289"/>
      <c r="Y23" s="289"/>
      <c r="Z23" s="289"/>
      <c r="AA23" s="289"/>
      <c r="AB23" s="289"/>
      <c r="AC23" s="289"/>
      <c r="AD23" s="19"/>
      <c r="AF23" s="8"/>
      <c r="AG23" s="8"/>
      <c r="AH23" s="161" t="s">
        <v>79</v>
      </c>
      <c r="AI23" s="144">
        <v>27.6</v>
      </c>
      <c r="AJ23" s="144">
        <v>23.5</v>
      </c>
      <c r="AK23" s="144">
        <v>37.5</v>
      </c>
      <c r="AL23" s="144">
        <v>29.6</v>
      </c>
      <c r="AM23" s="144">
        <v>49.1</v>
      </c>
      <c r="AN23" s="144">
        <v>36.200000000000003</v>
      </c>
      <c r="AO23" s="144">
        <v>56</v>
      </c>
      <c r="AP23" s="144">
        <v>41.3</v>
      </c>
      <c r="AQ23" s="144">
        <v>61.4</v>
      </c>
      <c r="AR23" s="144">
        <v>44.5</v>
      </c>
      <c r="AS23" s="144">
        <v>66.400000000000006</v>
      </c>
      <c r="AT23" s="144">
        <v>48.9</v>
      </c>
      <c r="AU23" s="144">
        <v>69</v>
      </c>
      <c r="AV23" s="144">
        <v>51.5</v>
      </c>
      <c r="AW23" s="144">
        <v>71</v>
      </c>
      <c r="AX23" s="144">
        <v>53.1</v>
      </c>
      <c r="AY23" s="144">
        <v>72.400000000000006</v>
      </c>
      <c r="AZ23" s="144">
        <v>54.7</v>
      </c>
      <c r="BA23" s="144">
        <v>73.8</v>
      </c>
      <c r="BB23" s="144">
        <v>56.3</v>
      </c>
      <c r="BC23" s="144">
        <v>77.7</v>
      </c>
      <c r="BD23" s="144">
        <v>57.9</v>
      </c>
      <c r="BE23" s="144">
        <v>82.3</v>
      </c>
      <c r="BF23" s="144">
        <v>59.8</v>
      </c>
      <c r="BG23" s="144">
        <v>87.5</v>
      </c>
      <c r="BH23" s="144">
        <v>62.4</v>
      </c>
      <c r="BI23" s="144">
        <v>91.8</v>
      </c>
      <c r="BJ23" s="144">
        <v>64.8</v>
      </c>
      <c r="BK23" s="144">
        <v>94.2</v>
      </c>
      <c r="BL23" s="144">
        <v>66.5</v>
      </c>
    </row>
    <row r="24" spans="1:67" ht="15.75">
      <c r="A24" s="8" t="s">
        <v>97</v>
      </c>
      <c r="B24" s="8" t="s">
        <v>147</v>
      </c>
      <c r="C24" s="168" t="s">
        <v>81</v>
      </c>
      <c r="D24" s="264">
        <v>84.6</v>
      </c>
      <c r="E24" s="264">
        <v>62.9</v>
      </c>
      <c r="F24" s="264">
        <v>88.8</v>
      </c>
      <c r="G24" s="264">
        <v>65.3</v>
      </c>
      <c r="H24" s="264">
        <v>91</v>
      </c>
      <c r="I24" s="264">
        <v>66.2</v>
      </c>
      <c r="J24" s="217"/>
      <c r="AF24" s="8" t="s">
        <v>97</v>
      </c>
      <c r="AG24" s="8" t="s">
        <v>119</v>
      </c>
      <c r="AH24" s="168" t="s">
        <v>81</v>
      </c>
      <c r="AI24" s="264">
        <v>27.4</v>
      </c>
      <c r="AJ24" s="264">
        <v>23.7</v>
      </c>
      <c r="AK24" s="264">
        <v>36.700000000000003</v>
      </c>
      <c r="AL24" s="264">
        <v>29.3</v>
      </c>
      <c r="AM24" s="264">
        <v>45.4</v>
      </c>
      <c r="AN24" s="264">
        <v>35.299999999999997</v>
      </c>
      <c r="AO24" s="264">
        <v>53.6</v>
      </c>
      <c r="AP24" s="264">
        <v>41.5</v>
      </c>
      <c r="AQ24" s="264">
        <v>60</v>
      </c>
      <c r="AR24" s="264">
        <v>46.5</v>
      </c>
      <c r="AS24" s="264">
        <v>64.599999999999994</v>
      </c>
      <c r="AT24" s="264">
        <v>50.6</v>
      </c>
      <c r="AU24" s="264">
        <v>67.400000000000006</v>
      </c>
      <c r="AV24" s="264">
        <v>52.7</v>
      </c>
      <c r="AW24" s="264">
        <v>69</v>
      </c>
      <c r="AX24" s="264">
        <v>54.3</v>
      </c>
      <c r="AY24" s="264">
        <v>70.5</v>
      </c>
      <c r="AZ24" s="264">
        <v>55.5</v>
      </c>
      <c r="BA24" s="264">
        <v>72.7</v>
      </c>
      <c r="BB24" s="264">
        <v>56.6</v>
      </c>
      <c r="BC24" s="264">
        <v>76.5</v>
      </c>
      <c r="BD24" s="264">
        <v>58.3</v>
      </c>
      <c r="BE24" s="264">
        <v>80.5</v>
      </c>
      <c r="BF24" s="264">
        <v>60.5</v>
      </c>
      <c r="BG24" s="264">
        <v>84.6</v>
      </c>
      <c r="BH24" s="264">
        <v>62.9</v>
      </c>
      <c r="BI24" s="264">
        <v>88.8</v>
      </c>
      <c r="BJ24" s="264">
        <v>65.3</v>
      </c>
      <c r="BK24" s="264">
        <v>91</v>
      </c>
      <c r="BL24" s="264">
        <v>66.2</v>
      </c>
    </row>
    <row r="25" spans="1:67">
      <c r="A25" s="8"/>
      <c r="B25" s="8"/>
      <c r="C25" s="12" t="s">
        <v>21</v>
      </c>
      <c r="D25" s="90">
        <f t="shared" ref="D25:I25" si="15">ROUND(D22/D23*100,0)</f>
        <v>96</v>
      </c>
      <c r="E25" s="90">
        <f t="shared" si="15"/>
        <v>101</v>
      </c>
      <c r="F25" s="90">
        <f t="shared" si="15"/>
        <v>95</v>
      </c>
      <c r="G25" s="90">
        <f t="shared" si="15"/>
        <v>100</v>
      </c>
      <c r="H25" s="90">
        <f t="shared" si="15"/>
        <v>95</v>
      </c>
      <c r="I25" s="90">
        <f t="shared" si="15"/>
        <v>100</v>
      </c>
      <c r="J25" s="218"/>
      <c r="AF25" s="8"/>
      <c r="AG25" s="8"/>
      <c r="AH25" s="81" t="s">
        <v>21</v>
      </c>
      <c r="AI25" s="90">
        <f>ROUND(AI22/AI23*100,0)</f>
        <v>116</v>
      </c>
      <c r="AJ25" s="90">
        <f t="shared" ref="AJ25:BL25" si="16">ROUND(AJ22/AJ23*100,0)</f>
        <v>120</v>
      </c>
      <c r="AK25" s="90">
        <f t="shared" si="16"/>
        <v>111</v>
      </c>
      <c r="AL25" s="90">
        <f t="shared" si="16"/>
        <v>115</v>
      </c>
      <c r="AM25" s="90">
        <f t="shared" si="16"/>
        <v>103</v>
      </c>
      <c r="AN25" s="90">
        <f t="shared" si="16"/>
        <v>110</v>
      </c>
      <c r="AO25" s="90">
        <f t="shared" si="16"/>
        <v>101</v>
      </c>
      <c r="AP25" s="90">
        <f t="shared" si="16"/>
        <v>108</v>
      </c>
      <c r="AQ25" s="90">
        <f t="shared" si="16"/>
        <v>103</v>
      </c>
      <c r="AR25" s="90">
        <f t="shared" si="16"/>
        <v>111</v>
      </c>
      <c r="AS25" s="90">
        <f t="shared" si="16"/>
        <v>101</v>
      </c>
      <c r="AT25" s="90">
        <f t="shared" si="16"/>
        <v>107</v>
      </c>
      <c r="AU25" s="90">
        <f t="shared" si="16"/>
        <v>100</v>
      </c>
      <c r="AV25" s="90">
        <f t="shared" si="16"/>
        <v>106</v>
      </c>
      <c r="AW25" s="90">
        <f t="shared" si="16"/>
        <v>100</v>
      </c>
      <c r="AX25" s="90">
        <f t="shared" si="16"/>
        <v>106</v>
      </c>
      <c r="AY25" s="90">
        <f>ROUND(AY22/AY23*100,0)</f>
        <v>99</v>
      </c>
      <c r="AZ25" s="90">
        <f>ROUND(AZ22/AZ23*100,0)</f>
        <v>105</v>
      </c>
      <c r="BA25" s="90">
        <f t="shared" si="16"/>
        <v>99</v>
      </c>
      <c r="BB25" s="90">
        <f t="shared" si="16"/>
        <v>104</v>
      </c>
      <c r="BC25" s="90">
        <f t="shared" si="16"/>
        <v>97</v>
      </c>
      <c r="BD25" s="90">
        <f t="shared" si="16"/>
        <v>103</v>
      </c>
      <c r="BE25" s="90">
        <f t="shared" si="16"/>
        <v>96</v>
      </c>
      <c r="BF25" s="90">
        <f t="shared" si="16"/>
        <v>102</v>
      </c>
      <c r="BG25" s="90">
        <f t="shared" si="16"/>
        <v>96</v>
      </c>
      <c r="BH25" s="90">
        <f t="shared" si="16"/>
        <v>101</v>
      </c>
      <c r="BI25" s="90">
        <f t="shared" si="16"/>
        <v>95</v>
      </c>
      <c r="BJ25" s="90">
        <f t="shared" si="16"/>
        <v>100</v>
      </c>
      <c r="BK25" s="90">
        <f t="shared" si="16"/>
        <v>95</v>
      </c>
      <c r="BL25" s="90">
        <f t="shared" si="16"/>
        <v>100</v>
      </c>
    </row>
    <row r="26" spans="1:67">
      <c r="A26" s="8"/>
      <c r="B26" s="327"/>
      <c r="C26" s="15" t="s">
        <v>22</v>
      </c>
      <c r="D26" s="91">
        <f t="shared" ref="D26:I26" si="17">ROUND(D22/D24*100,0)</f>
        <v>99</v>
      </c>
      <c r="E26" s="91">
        <f t="shared" si="17"/>
        <v>100</v>
      </c>
      <c r="F26" s="91">
        <f t="shared" si="17"/>
        <v>98</v>
      </c>
      <c r="G26" s="91">
        <f t="shared" si="17"/>
        <v>99</v>
      </c>
      <c r="H26" s="91">
        <f t="shared" si="17"/>
        <v>99</v>
      </c>
      <c r="I26" s="91">
        <f t="shared" si="17"/>
        <v>101</v>
      </c>
      <c r="J26" s="217"/>
      <c r="AF26" s="8"/>
      <c r="AG26" s="274"/>
      <c r="AH26" s="82" t="s">
        <v>22</v>
      </c>
      <c r="AI26" s="91">
        <f>ROUND(AI22/AI24*100,0)</f>
        <v>116</v>
      </c>
      <c r="AJ26" s="91">
        <f t="shared" ref="AJ26:BL26" si="18">ROUND(AJ22/AJ24*100,0)</f>
        <v>119</v>
      </c>
      <c r="AK26" s="91">
        <f t="shared" si="18"/>
        <v>113</v>
      </c>
      <c r="AL26" s="91">
        <f t="shared" si="18"/>
        <v>116</v>
      </c>
      <c r="AM26" s="91">
        <f t="shared" si="18"/>
        <v>111</v>
      </c>
      <c r="AN26" s="91">
        <f t="shared" si="18"/>
        <v>113</v>
      </c>
      <c r="AO26" s="91">
        <f t="shared" si="18"/>
        <v>105</v>
      </c>
      <c r="AP26" s="91">
        <f t="shared" si="18"/>
        <v>108</v>
      </c>
      <c r="AQ26" s="91">
        <f t="shared" si="18"/>
        <v>105</v>
      </c>
      <c r="AR26" s="91">
        <f t="shared" si="18"/>
        <v>107</v>
      </c>
      <c r="AS26" s="91">
        <f t="shared" si="18"/>
        <v>103</v>
      </c>
      <c r="AT26" s="91">
        <f t="shared" si="18"/>
        <v>103</v>
      </c>
      <c r="AU26" s="91">
        <f t="shared" si="18"/>
        <v>103</v>
      </c>
      <c r="AV26" s="91">
        <f t="shared" si="18"/>
        <v>103</v>
      </c>
      <c r="AW26" s="91">
        <f t="shared" si="18"/>
        <v>103</v>
      </c>
      <c r="AX26" s="91">
        <f t="shared" si="18"/>
        <v>104</v>
      </c>
      <c r="AY26" s="91">
        <f>ROUND(AY22/AY24*100,0)</f>
        <v>102</v>
      </c>
      <c r="AZ26" s="91">
        <f>ROUND(AZ22/AZ24*100,0)</f>
        <v>103</v>
      </c>
      <c r="BA26" s="91">
        <f t="shared" si="18"/>
        <v>101</v>
      </c>
      <c r="BB26" s="91">
        <f t="shared" si="18"/>
        <v>103</v>
      </c>
      <c r="BC26" s="91">
        <f t="shared" si="18"/>
        <v>99</v>
      </c>
      <c r="BD26" s="91">
        <f t="shared" si="18"/>
        <v>102</v>
      </c>
      <c r="BE26" s="91">
        <f t="shared" si="18"/>
        <v>99</v>
      </c>
      <c r="BF26" s="91">
        <f t="shared" si="18"/>
        <v>100</v>
      </c>
      <c r="BG26" s="91">
        <f t="shared" si="18"/>
        <v>99</v>
      </c>
      <c r="BH26" s="91">
        <f t="shared" si="18"/>
        <v>100</v>
      </c>
      <c r="BI26" s="91">
        <f t="shared" si="18"/>
        <v>98</v>
      </c>
      <c r="BJ26" s="91">
        <f t="shared" si="18"/>
        <v>99</v>
      </c>
      <c r="BK26" s="91">
        <f t="shared" si="18"/>
        <v>99</v>
      </c>
      <c r="BL26" s="91">
        <f t="shared" si="18"/>
        <v>101</v>
      </c>
    </row>
    <row r="27" spans="1:67" ht="14.25">
      <c r="A27" s="8"/>
      <c r="B27" s="8"/>
      <c r="C27" s="158" t="s">
        <v>78</v>
      </c>
      <c r="D27" s="79">
        <f t="shared" ref="D27:I27" si="19">IFERROR(ROUND(AVERAGE(D5,D12,D17,D22),1),"")</f>
        <v>82.6</v>
      </c>
      <c r="E27" s="79">
        <f t="shared" si="19"/>
        <v>63.2</v>
      </c>
      <c r="F27" s="79">
        <f t="shared" si="19"/>
        <v>86.5</v>
      </c>
      <c r="G27" s="79">
        <f t="shared" si="19"/>
        <v>65.400000000000006</v>
      </c>
      <c r="H27" s="79">
        <f t="shared" si="19"/>
        <v>88</v>
      </c>
      <c r="I27" s="79">
        <f t="shared" si="19"/>
        <v>66.2</v>
      </c>
      <c r="J27" s="215"/>
      <c r="AF27" s="8"/>
      <c r="AG27" s="8"/>
      <c r="AH27" s="159" t="s">
        <v>78</v>
      </c>
      <c r="AI27" s="79">
        <f>IFERROR(ROUND(AVERAGE(AI5,AI12,AI17,AI22),1),"")</f>
        <v>32.299999999999997</v>
      </c>
      <c r="AJ27" s="79">
        <f>IFERROR(ROUND(AVERAGE(AJ5,AJ12,AJ17,AJ22),1),"")</f>
        <v>27.4</v>
      </c>
      <c r="AK27" s="79">
        <f>IFERROR(ROUND(AVERAGE(AK5,AK12,AK17,AK22),1),"")</f>
        <v>41.6</v>
      </c>
      <c r="AL27" s="79">
        <f t="shared" ref="AL27:BL27" si="20">IFERROR(ROUND(AVERAGE(AL5,AL12,AL17,AL22),1),"")</f>
        <v>33.1</v>
      </c>
      <c r="AM27" s="79">
        <f>IFERROR(ROUND(AVERAGE(AM5,AM12,AM17,AM22),1),"")</f>
        <v>50.3</v>
      </c>
      <c r="AN27" s="79">
        <f t="shared" si="20"/>
        <v>38.799999999999997</v>
      </c>
      <c r="AO27" s="79">
        <f t="shared" si="20"/>
        <v>56.4</v>
      </c>
      <c r="AP27" s="79">
        <f t="shared" si="20"/>
        <v>44.4</v>
      </c>
      <c r="AQ27" s="79">
        <f t="shared" si="20"/>
        <v>62.3</v>
      </c>
      <c r="AR27" s="79">
        <f t="shared" si="20"/>
        <v>48.8</v>
      </c>
      <c r="AS27" s="79">
        <f t="shared" si="20"/>
        <v>65.7</v>
      </c>
      <c r="AT27" s="79">
        <f t="shared" si="20"/>
        <v>52.2</v>
      </c>
      <c r="AU27" s="79">
        <f t="shared" si="20"/>
        <v>68.400000000000006</v>
      </c>
      <c r="AV27" s="79">
        <f t="shared" si="20"/>
        <v>54.5</v>
      </c>
      <c r="AW27" s="79">
        <f t="shared" si="20"/>
        <v>69.599999999999994</v>
      </c>
      <c r="AX27" s="79">
        <f t="shared" si="20"/>
        <v>55.9</v>
      </c>
      <c r="AY27" s="79">
        <f>IFERROR(ROUND(AVERAGE(AY5,AY12,AY17,AY22),1),"")</f>
        <v>70.900000000000006</v>
      </c>
      <c r="AZ27" s="79">
        <f>IFERROR(ROUND(AVERAGE(AZ5,AZ12,AZ17,AZ22),1),"")</f>
        <v>56.7</v>
      </c>
      <c r="BA27" s="79">
        <f t="shared" si="20"/>
        <v>72.5</v>
      </c>
      <c r="BB27" s="79">
        <f t="shared" si="20"/>
        <v>57.6</v>
      </c>
      <c r="BC27" s="79">
        <f t="shared" si="20"/>
        <v>75</v>
      </c>
      <c r="BD27" s="79">
        <f t="shared" si="20"/>
        <v>59.3</v>
      </c>
      <c r="BE27" s="79">
        <f t="shared" si="20"/>
        <v>78.599999999999994</v>
      </c>
      <c r="BF27" s="79">
        <f t="shared" si="20"/>
        <v>60.8</v>
      </c>
      <c r="BG27" s="79">
        <f t="shared" si="20"/>
        <v>82.6</v>
      </c>
      <c r="BH27" s="79">
        <f t="shared" si="20"/>
        <v>63.2</v>
      </c>
      <c r="BI27" s="79">
        <f t="shared" si="20"/>
        <v>86.5</v>
      </c>
      <c r="BJ27" s="79">
        <f t="shared" si="20"/>
        <v>65.400000000000006</v>
      </c>
      <c r="BK27" s="79">
        <f t="shared" si="20"/>
        <v>88</v>
      </c>
      <c r="BL27" s="79">
        <f t="shared" si="20"/>
        <v>66.2</v>
      </c>
    </row>
    <row r="28" spans="1:67" ht="14.25" customHeight="1">
      <c r="A28" s="8"/>
      <c r="B28" s="8"/>
      <c r="C28" s="160" t="s">
        <v>79</v>
      </c>
      <c r="D28" s="79">
        <f t="shared" ref="D28:I28" si="21">ROUND(AVERAGE(D6,D13,D18),1)</f>
        <v>81.599999999999994</v>
      </c>
      <c r="E28" s="79">
        <f t="shared" si="21"/>
        <v>62.5</v>
      </c>
      <c r="F28" s="79">
        <f t="shared" si="21"/>
        <v>84.8</v>
      </c>
      <c r="G28" s="79">
        <f t="shared" si="21"/>
        <v>64.5</v>
      </c>
      <c r="H28" s="79">
        <f t="shared" si="21"/>
        <v>87.3</v>
      </c>
      <c r="I28" s="79">
        <f t="shared" si="21"/>
        <v>65.7</v>
      </c>
      <c r="J28" s="216"/>
      <c r="AF28" s="8"/>
      <c r="AG28" s="8"/>
      <c r="AH28" s="161" t="s">
        <v>79</v>
      </c>
      <c r="AI28" s="79">
        <f>ROUND(AVERAGE(AI6,AI13,AI18),1)</f>
        <v>29.7</v>
      </c>
      <c r="AJ28" s="79">
        <f t="shared" ref="AJ28:BL28" si="22">ROUND(AVERAGE(AJ6,AJ13,AJ18),1)</f>
        <v>25.4</v>
      </c>
      <c r="AK28" s="79">
        <f t="shared" si="22"/>
        <v>39.700000000000003</v>
      </c>
      <c r="AL28" s="79">
        <f t="shared" si="22"/>
        <v>31.6</v>
      </c>
      <c r="AM28" s="79">
        <f t="shared" si="22"/>
        <v>49.6</v>
      </c>
      <c r="AN28" s="79">
        <f t="shared" si="22"/>
        <v>37.6</v>
      </c>
      <c r="AO28" s="79">
        <f t="shared" si="22"/>
        <v>56.3</v>
      </c>
      <c r="AP28" s="79">
        <f t="shared" si="22"/>
        <v>42.2</v>
      </c>
      <c r="AQ28" s="79">
        <f t="shared" si="22"/>
        <v>60.9</v>
      </c>
      <c r="AR28" s="79">
        <f t="shared" si="22"/>
        <v>47.7</v>
      </c>
      <c r="AS28" s="79">
        <f t="shared" si="22"/>
        <v>65</v>
      </c>
      <c r="AT28" s="79">
        <f t="shared" si="22"/>
        <v>51.6</v>
      </c>
      <c r="AU28" s="79">
        <f t="shared" si="22"/>
        <v>67.3</v>
      </c>
      <c r="AV28" s="79">
        <f t="shared" si="22"/>
        <v>53.5</v>
      </c>
      <c r="AW28" s="79">
        <f t="shared" si="22"/>
        <v>69.099999999999994</v>
      </c>
      <c r="AX28" s="79">
        <f t="shared" si="22"/>
        <v>54.7</v>
      </c>
      <c r="AY28" s="79">
        <f t="shared" si="22"/>
        <v>70.599999999999994</v>
      </c>
      <c r="AZ28" s="79">
        <f t="shared" si="22"/>
        <v>56.2</v>
      </c>
      <c r="BA28" s="79">
        <f t="shared" si="22"/>
        <v>72.099999999999994</v>
      </c>
      <c r="BB28" s="79">
        <f t="shared" si="22"/>
        <v>57.1</v>
      </c>
      <c r="BC28" s="79">
        <f t="shared" si="22"/>
        <v>74.599999999999994</v>
      </c>
      <c r="BD28" s="79">
        <f t="shared" si="22"/>
        <v>58.5</v>
      </c>
      <c r="BE28" s="79">
        <f t="shared" si="22"/>
        <v>78.2</v>
      </c>
      <c r="BF28" s="79">
        <f t="shared" si="22"/>
        <v>60.4</v>
      </c>
      <c r="BG28" s="79">
        <f t="shared" si="22"/>
        <v>81.599999999999994</v>
      </c>
      <c r="BH28" s="79">
        <f t="shared" si="22"/>
        <v>62.5</v>
      </c>
      <c r="BI28" s="79">
        <f t="shared" si="22"/>
        <v>84.8</v>
      </c>
      <c r="BJ28" s="79">
        <f t="shared" si="22"/>
        <v>64.5</v>
      </c>
      <c r="BK28" s="79">
        <f t="shared" si="22"/>
        <v>87.3</v>
      </c>
      <c r="BL28" s="79">
        <f t="shared" si="22"/>
        <v>65.7</v>
      </c>
    </row>
    <row r="29" spans="1:67" ht="15" customHeight="1">
      <c r="A29" s="8"/>
      <c r="B29" s="8" t="s">
        <v>48</v>
      </c>
      <c r="C29" s="162" t="s">
        <v>81</v>
      </c>
      <c r="D29" s="79">
        <f t="shared" ref="D29:I29" si="23">ROUND(AVERAGE(D7,D14,D19,D24),1)</f>
        <v>83.4</v>
      </c>
      <c r="E29" s="79">
        <f t="shared" si="23"/>
        <v>62.3</v>
      </c>
      <c r="F29" s="79">
        <f t="shared" si="23"/>
        <v>87.2</v>
      </c>
      <c r="G29" s="79">
        <f t="shared" si="23"/>
        <v>64.7</v>
      </c>
      <c r="H29" s="79">
        <f t="shared" si="23"/>
        <v>89.7</v>
      </c>
      <c r="I29" s="79">
        <f t="shared" si="23"/>
        <v>65.7</v>
      </c>
      <c r="J29" s="219"/>
      <c r="O29" s="290"/>
      <c r="P29" s="72"/>
      <c r="Q29" s="72"/>
      <c r="R29" s="72"/>
      <c r="S29" s="72"/>
      <c r="T29" s="72"/>
      <c r="U29" s="72"/>
      <c r="V29" s="72"/>
      <c r="W29" s="291"/>
      <c r="X29" s="72"/>
      <c r="Y29" s="72"/>
      <c r="Z29" s="72"/>
      <c r="AA29" s="72"/>
      <c r="AB29" s="72"/>
      <c r="AC29" s="72"/>
      <c r="AF29" s="8"/>
      <c r="AG29" s="8" t="s">
        <v>48</v>
      </c>
      <c r="AH29" s="168" t="s">
        <v>81</v>
      </c>
      <c r="AI29" s="79">
        <f>ROUND(AVERAGE(AI7,AI14,AI19,AI24),1)</f>
        <v>28.3</v>
      </c>
      <c r="AJ29" s="79">
        <f t="shared" ref="AJ29:BL29" si="24">ROUND(AVERAGE(AJ7,AJ14,AJ19,AJ24),1)</f>
        <v>24.4</v>
      </c>
      <c r="AK29" s="79">
        <f>ROUND(AVERAGE(AK7,AK14,AK19,AK24),1)</f>
        <v>37.299999999999997</v>
      </c>
      <c r="AL29" s="79">
        <f t="shared" si="24"/>
        <v>29.7</v>
      </c>
      <c r="AM29" s="79">
        <f t="shared" si="24"/>
        <v>46.2</v>
      </c>
      <c r="AN29" s="79">
        <f t="shared" si="24"/>
        <v>35.5</v>
      </c>
      <c r="AO29" s="79">
        <f t="shared" si="24"/>
        <v>53.9</v>
      </c>
      <c r="AP29" s="79">
        <f t="shared" si="24"/>
        <v>40.9</v>
      </c>
      <c r="AQ29" s="79">
        <f t="shared" si="24"/>
        <v>60</v>
      </c>
      <c r="AR29" s="79">
        <f t="shared" si="24"/>
        <v>46</v>
      </c>
      <c r="AS29" s="79">
        <f t="shared" si="24"/>
        <v>64.7</v>
      </c>
      <c r="AT29" s="79">
        <f t="shared" si="24"/>
        <v>50</v>
      </c>
      <c r="AU29" s="79">
        <f t="shared" si="24"/>
        <v>67.2</v>
      </c>
      <c r="AV29" s="79">
        <f t="shared" si="24"/>
        <v>52.2</v>
      </c>
      <c r="AW29" s="79">
        <f t="shared" si="24"/>
        <v>69.099999999999994</v>
      </c>
      <c r="AX29" s="79">
        <f t="shared" si="24"/>
        <v>53.9</v>
      </c>
      <c r="AY29" s="79">
        <f t="shared" si="24"/>
        <v>70.7</v>
      </c>
      <c r="AZ29" s="79">
        <f t="shared" si="24"/>
        <v>55.2</v>
      </c>
      <c r="BA29" s="79">
        <f t="shared" si="24"/>
        <v>72.900000000000006</v>
      </c>
      <c r="BB29" s="79">
        <f t="shared" si="24"/>
        <v>56.3</v>
      </c>
      <c r="BC29" s="79">
        <f t="shared" si="24"/>
        <v>76.3</v>
      </c>
      <c r="BD29" s="79">
        <f t="shared" si="24"/>
        <v>58</v>
      </c>
      <c r="BE29" s="79">
        <f t="shared" si="24"/>
        <v>79.900000000000006</v>
      </c>
      <c r="BF29" s="79">
        <f t="shared" si="24"/>
        <v>60.2</v>
      </c>
      <c r="BG29" s="79">
        <f t="shared" si="24"/>
        <v>83.4</v>
      </c>
      <c r="BH29" s="79">
        <f t="shared" si="24"/>
        <v>62.3</v>
      </c>
      <c r="BI29" s="79">
        <f t="shared" si="24"/>
        <v>87.2</v>
      </c>
      <c r="BJ29" s="79">
        <f t="shared" si="24"/>
        <v>64.7</v>
      </c>
      <c r="BK29" s="79">
        <f t="shared" si="24"/>
        <v>89.7</v>
      </c>
      <c r="BL29" s="79">
        <f t="shared" si="24"/>
        <v>65.7</v>
      </c>
    </row>
    <row r="30" spans="1:67" ht="15" customHeight="1">
      <c r="A30" s="8"/>
      <c r="B30" s="8"/>
      <c r="C30" s="12" t="s">
        <v>21</v>
      </c>
      <c r="D30" s="93">
        <f>IFERROR(ROUND(D27/D28*100,0),"")</f>
        <v>101</v>
      </c>
      <c r="E30" s="93">
        <f>IFERROR(ROUND(E27/E28*100,0),"")</f>
        <v>101</v>
      </c>
      <c r="F30" s="93">
        <f t="shared" ref="F30:G30" si="25">IFERROR(ROUND(F27/F28*100,0),"")</f>
        <v>102</v>
      </c>
      <c r="G30" s="93">
        <f t="shared" si="25"/>
        <v>101</v>
      </c>
      <c r="H30" s="93">
        <f>IFERROR(ROUND(H27/H28*100,0),"")</f>
        <v>101</v>
      </c>
      <c r="I30" s="90">
        <f>IFERROR(ROUND(I27/I28*100,0),"")</f>
        <v>101</v>
      </c>
      <c r="J30" s="218"/>
      <c r="O30" s="68"/>
      <c r="P30" s="172" t="s">
        <v>28</v>
      </c>
      <c r="Q30" s="172" t="s">
        <v>29</v>
      </c>
      <c r="R30" s="172" t="s">
        <v>30</v>
      </c>
      <c r="S30" s="172" t="s">
        <v>31</v>
      </c>
      <c r="T30" s="172" t="s">
        <v>32</v>
      </c>
      <c r="U30" s="172" t="s">
        <v>33</v>
      </c>
      <c r="V30" s="172" t="s">
        <v>34</v>
      </c>
      <c r="W30" s="172" t="s">
        <v>84</v>
      </c>
      <c r="X30" s="172" t="s">
        <v>85</v>
      </c>
      <c r="Y30" s="172" t="s">
        <v>86</v>
      </c>
      <c r="Z30" s="173" t="s">
        <v>87</v>
      </c>
      <c r="AA30" s="172" t="s">
        <v>88</v>
      </c>
      <c r="AB30" s="172" t="s">
        <v>89</v>
      </c>
      <c r="AC30" s="172" t="s">
        <v>90</v>
      </c>
      <c r="AF30" s="8"/>
      <c r="AG30" s="8"/>
      <c r="AH30" s="12" t="s">
        <v>21</v>
      </c>
      <c r="AI30" s="93">
        <f>IFERROR(ROUND(AI27/AI28*100,0),"")</f>
        <v>109</v>
      </c>
      <c r="AJ30" s="93">
        <f t="shared" ref="AJ30:BJ30" si="26">IFERROR(ROUND(AJ27/AJ28*100,0),"")</f>
        <v>108</v>
      </c>
      <c r="AK30" s="93">
        <f t="shared" si="26"/>
        <v>105</v>
      </c>
      <c r="AL30" s="93">
        <f t="shared" si="26"/>
        <v>105</v>
      </c>
      <c r="AM30" s="146">
        <f t="shared" si="26"/>
        <v>101</v>
      </c>
      <c r="AN30" s="146">
        <f t="shared" si="26"/>
        <v>103</v>
      </c>
      <c r="AO30" s="93">
        <f t="shared" si="26"/>
        <v>100</v>
      </c>
      <c r="AP30" s="93">
        <f t="shared" si="26"/>
        <v>105</v>
      </c>
      <c r="AQ30" s="93">
        <f>IFERROR(ROUND(AQ27/AQ28*100,0),"")</f>
        <v>102</v>
      </c>
      <c r="AR30" s="93">
        <f t="shared" si="26"/>
        <v>102</v>
      </c>
      <c r="AS30" s="93">
        <f t="shared" si="26"/>
        <v>101</v>
      </c>
      <c r="AT30" s="93">
        <f t="shared" si="26"/>
        <v>101</v>
      </c>
      <c r="AU30" s="93">
        <f t="shared" si="26"/>
        <v>102</v>
      </c>
      <c r="AV30" s="93">
        <f t="shared" si="26"/>
        <v>102</v>
      </c>
      <c r="AW30" s="93">
        <f t="shared" si="26"/>
        <v>101</v>
      </c>
      <c r="AX30" s="93">
        <f t="shared" si="26"/>
        <v>102</v>
      </c>
      <c r="AY30" s="146">
        <f>IFERROR(ROUND(AY27/AY28*100,0),"")</f>
        <v>100</v>
      </c>
      <c r="AZ30" s="146">
        <f>IFERROR(ROUND(AZ27/AZ28*100,0),"")</f>
        <v>101</v>
      </c>
      <c r="BA30" s="93">
        <f t="shared" si="26"/>
        <v>101</v>
      </c>
      <c r="BB30" s="93">
        <f t="shared" si="26"/>
        <v>101</v>
      </c>
      <c r="BC30" s="93">
        <f t="shared" si="26"/>
        <v>101</v>
      </c>
      <c r="BD30" s="93">
        <f t="shared" si="26"/>
        <v>101</v>
      </c>
      <c r="BE30" s="93">
        <f t="shared" si="26"/>
        <v>101</v>
      </c>
      <c r="BF30" s="93">
        <f t="shared" si="26"/>
        <v>101</v>
      </c>
      <c r="BG30" s="93">
        <f>IFERROR(ROUND(BG27/BG28*100,0),"")</f>
        <v>101</v>
      </c>
      <c r="BH30" s="93">
        <f>IFERROR(ROUND(BH27/BH28*100,0),"")</f>
        <v>101</v>
      </c>
      <c r="BI30" s="93">
        <f t="shared" si="26"/>
        <v>102</v>
      </c>
      <c r="BJ30" s="93">
        <f t="shared" si="26"/>
        <v>101</v>
      </c>
      <c r="BK30" s="93">
        <f>IFERROR(ROUND(BK27/BK28*100,0),"")</f>
        <v>101</v>
      </c>
      <c r="BL30" s="90">
        <f>IFERROR(ROUND(BL27/BL28*100,0),"")</f>
        <v>101</v>
      </c>
    </row>
    <row r="31" spans="1:67" ht="15" customHeight="1">
      <c r="A31" s="327"/>
      <c r="B31" s="327"/>
      <c r="C31" s="15" t="s">
        <v>22</v>
      </c>
      <c r="D31" s="94">
        <f>IFERROR(ROUND(D27/D29*100,0),"")</f>
        <v>99</v>
      </c>
      <c r="E31" s="94">
        <f>IFERROR(ROUND(E27/E29*100,0),"")</f>
        <v>101</v>
      </c>
      <c r="F31" s="94">
        <f t="shared" ref="F31:I31" si="27">IFERROR(ROUND(F27/F29*100,0),"")</f>
        <v>99</v>
      </c>
      <c r="G31" s="94">
        <f t="shared" si="27"/>
        <v>101</v>
      </c>
      <c r="H31" s="94">
        <f t="shared" si="27"/>
        <v>98</v>
      </c>
      <c r="I31" s="91">
        <f t="shared" si="27"/>
        <v>101</v>
      </c>
      <c r="J31" s="217"/>
      <c r="O31" s="84"/>
      <c r="P31" s="309" t="s">
        <v>35</v>
      </c>
      <c r="Q31" s="309" t="s">
        <v>40</v>
      </c>
      <c r="R31" s="309" t="s">
        <v>41</v>
      </c>
      <c r="S31" s="310" t="s">
        <v>42</v>
      </c>
      <c r="T31" s="310" t="s">
        <v>43</v>
      </c>
      <c r="U31" s="311" t="s">
        <v>44</v>
      </c>
      <c r="V31" s="311" t="s">
        <v>45</v>
      </c>
      <c r="W31" s="311" t="s">
        <v>46</v>
      </c>
      <c r="X31" s="311" t="s">
        <v>91</v>
      </c>
      <c r="Y31" s="311" t="s">
        <v>92</v>
      </c>
      <c r="Z31" s="311" t="s">
        <v>93</v>
      </c>
      <c r="AA31" s="311" t="s">
        <v>94</v>
      </c>
      <c r="AB31" s="311" t="s">
        <v>95</v>
      </c>
      <c r="AC31" s="311" t="s">
        <v>96</v>
      </c>
      <c r="AF31" s="278"/>
      <c r="AG31" s="278"/>
      <c r="AH31" s="15" t="s">
        <v>22</v>
      </c>
      <c r="AI31" s="94">
        <f>IFERROR(ROUND(AI27/AI29*100,0),"")</f>
        <v>114</v>
      </c>
      <c r="AJ31" s="94">
        <f t="shared" ref="AJ31:BL31" si="28">IFERROR(ROUND(AJ27/AJ29*100,0),"")</f>
        <v>112</v>
      </c>
      <c r="AK31" s="94">
        <f t="shared" si="28"/>
        <v>112</v>
      </c>
      <c r="AL31" s="94">
        <f t="shared" si="28"/>
        <v>111</v>
      </c>
      <c r="AM31" s="118">
        <f t="shared" si="28"/>
        <v>109</v>
      </c>
      <c r="AN31" s="118">
        <f t="shared" si="28"/>
        <v>109</v>
      </c>
      <c r="AO31" s="94">
        <f t="shared" si="28"/>
        <v>105</v>
      </c>
      <c r="AP31" s="94">
        <f t="shared" si="28"/>
        <v>109</v>
      </c>
      <c r="AQ31" s="94">
        <f t="shared" si="28"/>
        <v>104</v>
      </c>
      <c r="AR31" s="94">
        <f t="shared" si="28"/>
        <v>106</v>
      </c>
      <c r="AS31" s="94">
        <f t="shared" si="28"/>
        <v>102</v>
      </c>
      <c r="AT31" s="94">
        <f t="shared" si="28"/>
        <v>104</v>
      </c>
      <c r="AU31" s="94">
        <f t="shared" si="28"/>
        <v>102</v>
      </c>
      <c r="AV31" s="94">
        <f t="shared" si="28"/>
        <v>104</v>
      </c>
      <c r="AW31" s="94">
        <f t="shared" si="28"/>
        <v>101</v>
      </c>
      <c r="AX31" s="94">
        <f t="shared" si="28"/>
        <v>104</v>
      </c>
      <c r="AY31" s="118">
        <f>IFERROR(ROUND(AY27/AY29*100,0),"")</f>
        <v>100</v>
      </c>
      <c r="AZ31" s="118">
        <f>IFERROR(ROUND(AZ27/AZ29*100,0),"")</f>
        <v>103</v>
      </c>
      <c r="BA31" s="94">
        <f t="shared" si="28"/>
        <v>99</v>
      </c>
      <c r="BB31" s="94">
        <f t="shared" si="28"/>
        <v>102</v>
      </c>
      <c r="BC31" s="94">
        <f t="shared" si="28"/>
        <v>98</v>
      </c>
      <c r="BD31" s="94">
        <f t="shared" si="28"/>
        <v>102</v>
      </c>
      <c r="BE31" s="94">
        <f t="shared" si="28"/>
        <v>98</v>
      </c>
      <c r="BF31" s="94">
        <f t="shared" si="28"/>
        <v>101</v>
      </c>
      <c r="BG31" s="94">
        <f>IFERROR(ROUND(BG27/BG29*100,0),"")</f>
        <v>99</v>
      </c>
      <c r="BH31" s="94">
        <f>IFERROR(ROUND(BH27/BH29*100,0),"")</f>
        <v>101</v>
      </c>
      <c r="BI31" s="94">
        <f t="shared" si="28"/>
        <v>99</v>
      </c>
      <c r="BJ31" s="94">
        <f t="shared" si="28"/>
        <v>101</v>
      </c>
      <c r="BK31" s="94">
        <f t="shared" si="28"/>
        <v>98</v>
      </c>
      <c r="BL31" s="91">
        <f t="shared" si="28"/>
        <v>101</v>
      </c>
    </row>
    <row r="32" spans="1:67" ht="14.25">
      <c r="A32" s="41"/>
      <c r="B32" s="41"/>
      <c r="C32" s="267"/>
      <c r="D32" s="282"/>
      <c r="E32" s="282"/>
      <c r="F32" s="282"/>
      <c r="G32" s="282"/>
      <c r="H32" s="282"/>
      <c r="I32" s="282"/>
      <c r="J32" s="293"/>
      <c r="K32" s="19"/>
      <c r="L32" s="19"/>
      <c r="M32" s="19"/>
      <c r="O32" s="180" t="s">
        <v>47</v>
      </c>
      <c r="P32" s="213">
        <f>AK27-AI27</f>
        <v>9.3000000000000043</v>
      </c>
      <c r="Q32" s="213">
        <f>AM27-AK27</f>
        <v>8.6999999999999957</v>
      </c>
      <c r="R32" s="213">
        <f>AO27-AM27</f>
        <v>6.1000000000000014</v>
      </c>
      <c r="S32" s="213">
        <f>AQ27-AO27</f>
        <v>5.8999999999999986</v>
      </c>
      <c r="T32" s="213">
        <f>AS27-AQ27</f>
        <v>3.4000000000000057</v>
      </c>
      <c r="U32" s="213">
        <f>AU27-AS27</f>
        <v>2.7000000000000028</v>
      </c>
      <c r="V32" s="213">
        <f>AW27-AU27</f>
        <v>1.1999999999999886</v>
      </c>
      <c r="W32" s="213">
        <f>AY27-AW27</f>
        <v>1.3000000000000114</v>
      </c>
      <c r="X32" s="213">
        <f>BA27-AY27</f>
        <v>1.5999999999999943</v>
      </c>
      <c r="Y32" s="213">
        <f>BC27-BA27</f>
        <v>2.5</v>
      </c>
      <c r="Z32" s="213">
        <f>BE27-BC27</f>
        <v>3.5999999999999943</v>
      </c>
      <c r="AA32" s="213">
        <f>BG27-BE27</f>
        <v>4</v>
      </c>
      <c r="AB32" s="213">
        <f>BI27-BG27</f>
        <v>3.9000000000000057</v>
      </c>
      <c r="AC32" s="213">
        <f>BK27-BI27</f>
        <v>1.5</v>
      </c>
      <c r="AE32" s="19"/>
      <c r="AF32" s="41"/>
      <c r="AG32" s="41"/>
      <c r="AH32" s="267"/>
      <c r="AI32" s="283"/>
      <c r="AJ32" s="283"/>
      <c r="AK32" s="282"/>
      <c r="AL32" s="282"/>
      <c r="AM32" s="282"/>
      <c r="AN32" s="282"/>
      <c r="AO32" s="282"/>
      <c r="AP32" s="282"/>
      <c r="AQ32" s="282"/>
      <c r="AR32" s="282"/>
      <c r="AS32" s="282"/>
      <c r="AT32" s="282"/>
      <c r="AU32" s="282"/>
      <c r="AV32" s="282"/>
      <c r="AW32" s="282"/>
      <c r="AX32" s="282"/>
      <c r="AY32" s="282"/>
      <c r="AZ32" s="282"/>
      <c r="BA32" s="282"/>
      <c r="BB32" s="282"/>
      <c r="BC32" s="282"/>
      <c r="BD32" s="282"/>
      <c r="BE32" s="282"/>
      <c r="BF32" s="282"/>
      <c r="BG32" s="282"/>
      <c r="BH32" s="282"/>
      <c r="BI32" s="280"/>
      <c r="BJ32" s="280"/>
      <c r="BK32" s="234"/>
      <c r="BL32" s="234"/>
    </row>
    <row r="33" spans="1:67" ht="14.25">
      <c r="A33" s="17" t="s">
        <v>133</v>
      </c>
      <c r="B33" s="17"/>
      <c r="C33" s="17"/>
      <c r="D33" s="17"/>
      <c r="E33" s="17"/>
      <c r="F33" s="17"/>
      <c r="G33" s="282"/>
      <c r="H33" s="282"/>
      <c r="I33" s="282"/>
      <c r="J33" s="293"/>
      <c r="K33" s="19"/>
      <c r="L33" s="19"/>
      <c r="M33" s="19"/>
      <c r="N33" s="313"/>
      <c r="O33" s="180" t="s">
        <v>49</v>
      </c>
      <c r="P33" s="213">
        <f>AK28-AI28</f>
        <v>10.000000000000004</v>
      </c>
      <c r="Q33" s="213">
        <f>AM28-AK28</f>
        <v>9.8999999999999986</v>
      </c>
      <c r="R33" s="213">
        <f>AO28-AM28</f>
        <v>6.6999999999999957</v>
      </c>
      <c r="S33" s="213">
        <f>AQ28-AO28</f>
        <v>4.6000000000000014</v>
      </c>
      <c r="T33" s="213">
        <f>AS28-AQ28</f>
        <v>4.1000000000000014</v>
      </c>
      <c r="U33" s="213">
        <f>AU28-AS28</f>
        <v>2.2999999999999972</v>
      </c>
      <c r="V33" s="213">
        <f>AW28-AU28</f>
        <v>1.7999999999999972</v>
      </c>
      <c r="W33" s="213">
        <f>AY28-AW28</f>
        <v>1.5</v>
      </c>
      <c r="X33" s="213">
        <f>BA28-AY28</f>
        <v>1.5</v>
      </c>
      <c r="Y33" s="213">
        <f>BC28-BA28</f>
        <v>2.5</v>
      </c>
      <c r="Z33" s="213">
        <f>BE28-BC28</f>
        <v>3.6000000000000085</v>
      </c>
      <c r="AA33" s="213">
        <f>BG28-BE28</f>
        <v>3.3999999999999915</v>
      </c>
      <c r="AB33" s="213">
        <f>BI28-BG28</f>
        <v>3.2000000000000028</v>
      </c>
      <c r="AC33" s="312">
        <f>BK28-BI28</f>
        <v>2.5</v>
      </c>
      <c r="AD33" s="315"/>
      <c r="AE33" s="19"/>
      <c r="AF33" s="41"/>
      <c r="AG33" s="41"/>
      <c r="AH33" s="267"/>
      <c r="AI33" s="283"/>
      <c r="AJ33" s="283"/>
      <c r="AK33" s="282"/>
      <c r="AL33" s="282"/>
      <c r="AM33" s="282"/>
      <c r="AN33" s="282"/>
      <c r="AO33" s="283"/>
      <c r="AP33" s="283"/>
      <c r="AQ33" s="283"/>
      <c r="AR33" s="283"/>
      <c r="AS33" s="282"/>
      <c r="AT33" s="282"/>
      <c r="AU33" s="283"/>
      <c r="AV33" s="283"/>
      <c r="AW33" s="282"/>
      <c r="AX33" s="282"/>
      <c r="AY33" s="282"/>
      <c r="AZ33" s="282"/>
      <c r="BA33" s="282"/>
      <c r="BB33" s="282"/>
      <c r="BC33" s="282"/>
      <c r="BD33" s="282"/>
      <c r="BE33" s="282"/>
      <c r="BF33" s="282"/>
      <c r="BG33" s="282"/>
      <c r="BH33" s="282"/>
      <c r="BI33" s="234"/>
      <c r="BJ33" s="234"/>
      <c r="BK33" s="234"/>
      <c r="BL33" s="234"/>
    </row>
    <row r="34" spans="1:67" ht="14.25">
      <c r="A34" s="17"/>
      <c r="B34" s="181" t="s">
        <v>151</v>
      </c>
      <c r="C34" s="17"/>
      <c r="D34" s="17"/>
      <c r="E34" s="17"/>
      <c r="F34" s="17"/>
      <c r="G34" s="282"/>
      <c r="H34" s="279"/>
      <c r="I34" s="282"/>
      <c r="J34" s="293"/>
      <c r="K34" s="19"/>
      <c r="L34" s="19"/>
      <c r="M34" s="19"/>
      <c r="N34" s="314"/>
      <c r="O34" s="177" t="s">
        <v>50</v>
      </c>
      <c r="P34" s="213">
        <f>AK29-AI29</f>
        <v>8.9999999999999964</v>
      </c>
      <c r="Q34" s="213">
        <f>AM29-AK29</f>
        <v>8.9000000000000057</v>
      </c>
      <c r="R34" s="213">
        <f>AO29-AM29</f>
        <v>7.6999999999999957</v>
      </c>
      <c r="S34" s="213">
        <f>AQ29-AO29</f>
        <v>6.1000000000000014</v>
      </c>
      <c r="T34" s="213">
        <f>AS29-AQ29</f>
        <v>4.7000000000000028</v>
      </c>
      <c r="U34" s="213">
        <f>AU29-AS29</f>
        <v>2.5</v>
      </c>
      <c r="V34" s="213">
        <f>AW29-AU29</f>
        <v>1.8999999999999915</v>
      </c>
      <c r="W34" s="213">
        <f>AY29-AW29</f>
        <v>1.6000000000000085</v>
      </c>
      <c r="X34" s="213">
        <f>BA29-AY29</f>
        <v>2.2000000000000028</v>
      </c>
      <c r="Y34" s="213">
        <f>BC29-BA29</f>
        <v>3.3999999999999915</v>
      </c>
      <c r="Z34" s="213">
        <f>BE29-BC29</f>
        <v>3.6000000000000085</v>
      </c>
      <c r="AA34" s="213">
        <f>BG29-BE29</f>
        <v>3.5</v>
      </c>
      <c r="AB34" s="213">
        <f>BI29-BG29</f>
        <v>3.7999999999999972</v>
      </c>
      <c r="AC34" s="213">
        <f>BK29-BI29</f>
        <v>2.5</v>
      </c>
      <c r="AD34" s="63"/>
      <c r="AE34" s="19"/>
      <c r="AF34" s="41"/>
      <c r="AG34" s="41"/>
      <c r="AH34" s="267"/>
      <c r="AI34" s="283"/>
      <c r="AJ34" s="283"/>
      <c r="AK34" s="282"/>
      <c r="AL34" s="282"/>
      <c r="AM34" s="282"/>
      <c r="AN34" s="282"/>
      <c r="AO34" s="283"/>
      <c r="AP34" s="283"/>
      <c r="AQ34" s="283"/>
      <c r="AR34" s="283"/>
      <c r="AS34" s="282"/>
      <c r="AT34" s="282"/>
      <c r="AU34" s="283"/>
      <c r="AV34" s="283"/>
      <c r="AW34" s="282"/>
      <c r="AX34" s="282"/>
      <c r="AY34" s="282"/>
      <c r="AZ34" s="282"/>
      <c r="BA34" s="283"/>
      <c r="BB34" s="283"/>
      <c r="BC34" s="283"/>
      <c r="BD34" s="283"/>
      <c r="BE34" s="282"/>
      <c r="BF34" s="282"/>
      <c r="BG34" s="282"/>
      <c r="BH34" s="282"/>
      <c r="BI34" s="234"/>
      <c r="BJ34" s="234"/>
      <c r="BK34" s="234"/>
      <c r="BL34" s="234"/>
    </row>
    <row r="35" spans="1:67">
      <c r="A35" s="181"/>
      <c r="B35" s="181" t="s">
        <v>152</v>
      </c>
      <c r="C35" s="17"/>
      <c r="D35" s="17"/>
      <c r="E35" s="17"/>
      <c r="F35" s="17"/>
      <c r="G35" s="294"/>
      <c r="H35" s="279"/>
      <c r="I35" s="294"/>
      <c r="J35" s="293"/>
      <c r="K35" s="19"/>
      <c r="L35" s="19"/>
      <c r="M35" s="19"/>
      <c r="O35" s="7" t="s">
        <v>105</v>
      </c>
      <c r="P35" s="239">
        <f>P32/P33*100</f>
        <v>93</v>
      </c>
      <c r="Q35" s="239">
        <f t="shared" ref="Q35:AC35" si="29">Q32/Q33*100</f>
        <v>87.878787878787847</v>
      </c>
      <c r="R35" s="239">
        <f>R32/R33*100</f>
        <v>91.044776119403053</v>
      </c>
      <c r="S35" s="239">
        <f t="shared" si="29"/>
        <v>128.26086956521732</v>
      </c>
      <c r="T35" s="239">
        <f t="shared" si="29"/>
        <v>82.926829268292792</v>
      </c>
      <c r="U35" s="239">
        <f t="shared" si="29"/>
        <v>117.39130434782636</v>
      </c>
      <c r="V35" s="239">
        <f>V32/V33*100</f>
        <v>66.666666666666146</v>
      </c>
      <c r="W35" s="239">
        <f t="shared" si="29"/>
        <v>86.666666666667425</v>
      </c>
      <c r="X35" s="239">
        <f t="shared" si="29"/>
        <v>106.66666666666629</v>
      </c>
      <c r="Y35" s="239">
        <f t="shared" si="29"/>
        <v>100</v>
      </c>
      <c r="Z35" s="239">
        <f t="shared" si="29"/>
        <v>99.999999999999602</v>
      </c>
      <c r="AA35" s="239">
        <f t="shared" si="29"/>
        <v>117.6470588235297</v>
      </c>
      <c r="AB35" s="239">
        <f t="shared" si="29"/>
        <v>121.87500000000007</v>
      </c>
      <c r="AC35" s="239">
        <f t="shared" si="29"/>
        <v>60</v>
      </c>
      <c r="AE35" s="19"/>
      <c r="AF35" s="41"/>
      <c r="AG35" s="41"/>
      <c r="AH35" s="17" t="s">
        <v>105</v>
      </c>
      <c r="AI35" s="230" t="s">
        <v>111</v>
      </c>
      <c r="AJ35" s="193"/>
      <c r="AK35" s="136">
        <f>(AK27-AK28)/(P33/10)</f>
        <v>1.8999999999999977</v>
      </c>
      <c r="AL35" s="100"/>
      <c r="AM35" s="108">
        <f>(AM27-AM28)/(Q33/10)</f>
        <v>0.70707070707070285</v>
      </c>
      <c r="AN35" s="100"/>
      <c r="AO35" s="214">
        <f>(AO27-AO28)/(R33/10)</f>
        <v>0.14925373134328579</v>
      </c>
      <c r="AP35" s="100"/>
      <c r="AQ35" s="214">
        <f>(AQ27-AQ28)/(S33/10)</f>
        <v>3.0434782608695614</v>
      </c>
      <c r="AR35" s="100"/>
      <c r="AS35" s="214">
        <f>(AS27-AS28)/(T33/10)</f>
        <v>1.7073170731707381</v>
      </c>
      <c r="AT35" s="100"/>
      <c r="AU35" s="136">
        <f>(AU27-AU28)/(U33/10)</f>
        <v>4.7826086956522174</v>
      </c>
      <c r="AV35" s="100"/>
      <c r="AW35" s="214">
        <f>(AW27-AW28)/(V33/10)</f>
        <v>2.7777777777777821</v>
      </c>
      <c r="AX35" s="100"/>
      <c r="AY35" s="214">
        <f>(AY27-AY28)/(W33/10)</f>
        <v>2.0000000000000759</v>
      </c>
      <c r="AZ35" s="100"/>
      <c r="BA35" s="108">
        <f>(BA27-BA28)/(X33/10)</f>
        <v>2.6666666666667047</v>
      </c>
      <c r="BB35" s="100"/>
      <c r="BC35" s="214">
        <f>(BC27-BC28)/(Y33/10)</f>
        <v>1.6000000000000227</v>
      </c>
      <c r="BD35" s="100"/>
      <c r="BE35" s="214">
        <f>(BE27-BE28)/(Z33/10)</f>
        <v>1.1111111111110847</v>
      </c>
      <c r="BF35" s="100"/>
      <c r="BG35" s="214">
        <f>(BG27-BG28)/(AA33/10)</f>
        <v>2.9411764705882426</v>
      </c>
      <c r="BH35" s="100"/>
      <c r="BI35" s="245">
        <f>(BI27-BI28)/(AB33/10)</f>
        <v>5.3125000000000044</v>
      </c>
      <c r="BJ35" s="308"/>
      <c r="BK35" s="325">
        <f>(BK27-BK28)/(AC33/10)</f>
        <v>2.8000000000000114</v>
      </c>
      <c r="BL35" s="235"/>
      <c r="BO35" s="97"/>
    </row>
    <row r="36" spans="1:67">
      <c r="A36" s="181"/>
      <c r="B36" s="181" t="s">
        <v>153</v>
      </c>
      <c r="C36" s="17"/>
      <c r="D36" s="17"/>
      <c r="E36" s="17"/>
      <c r="F36" s="17"/>
      <c r="G36" s="294"/>
      <c r="H36" s="294"/>
      <c r="I36" s="294"/>
      <c r="J36" s="293"/>
      <c r="K36" s="19"/>
      <c r="L36" s="19"/>
      <c r="M36" s="19"/>
      <c r="O36" s="7" t="s">
        <v>106</v>
      </c>
      <c r="P36" s="239">
        <f>P32/P34*100</f>
        <v>103.33333333333343</v>
      </c>
      <c r="Q36" s="239">
        <f>Q32/Q34*100</f>
        <v>97.752808988763945</v>
      </c>
      <c r="R36" s="239">
        <f t="shared" ref="R36:AC36" si="30">R32/R34*100</f>
        <v>79.220779220779278</v>
      </c>
      <c r="S36" s="239">
        <f t="shared" si="30"/>
        <v>96.721311475409792</v>
      </c>
      <c r="T36" s="239">
        <f t="shared" si="30"/>
        <v>72.340425531914974</v>
      </c>
      <c r="U36" s="239">
        <f t="shared" si="30"/>
        <v>108.00000000000011</v>
      </c>
      <c r="V36" s="239">
        <f t="shared" si="30"/>
        <v>63.15789473684179</v>
      </c>
      <c r="W36" s="239">
        <f t="shared" si="30"/>
        <v>81.250000000000284</v>
      </c>
      <c r="X36" s="239">
        <f t="shared" si="30"/>
        <v>72.727272727272378</v>
      </c>
      <c r="Y36" s="239">
        <f t="shared" si="30"/>
        <v>73.529411764706069</v>
      </c>
      <c r="Z36" s="239">
        <f t="shared" si="30"/>
        <v>99.999999999999602</v>
      </c>
      <c r="AA36" s="239">
        <f t="shared" si="30"/>
        <v>114.28571428571428</v>
      </c>
      <c r="AB36" s="239">
        <f t="shared" si="30"/>
        <v>102.63157894736865</v>
      </c>
      <c r="AC36" s="239">
        <f t="shared" si="30"/>
        <v>60</v>
      </c>
      <c r="AE36" s="19"/>
      <c r="AF36" s="41"/>
      <c r="AG36" s="41"/>
      <c r="AH36" s="17" t="s">
        <v>106</v>
      </c>
      <c r="AI36" s="230" t="s">
        <v>111</v>
      </c>
      <c r="AJ36" s="100"/>
      <c r="AK36" s="214">
        <f>(AK27-AK29)/(P34/10)</f>
        <v>4.7777777777777839</v>
      </c>
      <c r="AL36" s="100"/>
      <c r="AM36" s="108">
        <f>(AM27-AM29)/(Q34/10)</f>
        <v>4.6067415730336982</v>
      </c>
      <c r="AN36" s="100"/>
      <c r="AO36" s="214">
        <f>(AO27-AO29)/(R34/10)</f>
        <v>3.2467532467532485</v>
      </c>
      <c r="AP36" s="100"/>
      <c r="AQ36" s="214">
        <f>(AQ27-AQ29)/(S34/10)</f>
        <v>3.7704918032786834</v>
      </c>
      <c r="AR36" s="100"/>
      <c r="AS36" s="214">
        <f>(AS27-AS29)/(T34/10)</f>
        <v>2.1276595744680837</v>
      </c>
      <c r="AT36" s="100"/>
      <c r="AU36" s="136">
        <f>(AU27-AU29)/(U34/10)</f>
        <v>4.8000000000000114</v>
      </c>
      <c r="AV36" s="100"/>
      <c r="AW36" s="136"/>
      <c r="AX36" s="100"/>
      <c r="AY36" s="214">
        <f>(AY27-AY29)/(W34/10)</f>
        <v>1.2500000000000111</v>
      </c>
      <c r="AZ36" s="100"/>
      <c r="BA36" s="108">
        <f>(BA27-BA29)/(X34/10)</f>
        <v>-1.8181818181818417</v>
      </c>
      <c r="BB36" s="100"/>
      <c r="BC36" s="214">
        <f>(BC27-BC29)/(Y34/10)</f>
        <v>-3.8235294117647074</v>
      </c>
      <c r="BD36" s="100"/>
      <c r="BE36" s="214">
        <f>(BE27-BE29)/(Z34/10)</f>
        <v>-3.6111111111111338</v>
      </c>
      <c r="BF36" s="100"/>
      <c r="BG36" s="214">
        <f>(BG27-BG29)/(AA34/10)</f>
        <v>-2.2857142857143185</v>
      </c>
      <c r="BH36" s="100"/>
      <c r="BI36" s="245">
        <f>(BI27-BI29)/(AB34/10)</f>
        <v>-1.8421052631579036</v>
      </c>
      <c r="BJ36" s="308"/>
      <c r="BK36" s="307">
        <f>(BK27-BK29)/(AC34/10)</f>
        <v>-6.8000000000000114</v>
      </c>
      <c r="BL36" s="235"/>
    </row>
    <row r="37" spans="1:67">
      <c r="A37" s="181"/>
      <c r="B37" s="181" t="s">
        <v>154</v>
      </c>
      <c r="C37" s="17"/>
      <c r="D37" s="17"/>
      <c r="E37" s="17"/>
      <c r="F37" s="17"/>
      <c r="G37" s="294"/>
      <c r="H37" s="294"/>
      <c r="I37" s="294"/>
      <c r="J37" s="293"/>
      <c r="K37" s="19"/>
      <c r="L37" s="19"/>
      <c r="M37" s="19"/>
      <c r="N37" s="19"/>
      <c r="O37" s="19"/>
      <c r="P37" s="19"/>
      <c r="Z37" s="19"/>
      <c r="AA37" s="19"/>
      <c r="AB37" s="19"/>
      <c r="AC37" s="19"/>
      <c r="AD37" s="19"/>
      <c r="AE37" s="19"/>
      <c r="AF37" s="41"/>
      <c r="AG37" s="41"/>
      <c r="AH37" s="17"/>
      <c r="AI37" s="230"/>
      <c r="AJ37" s="100"/>
      <c r="AK37" s="193"/>
      <c r="AL37" s="100"/>
      <c r="AM37" s="193"/>
      <c r="AN37" s="100"/>
      <c r="AO37" s="214"/>
      <c r="AP37" s="100"/>
      <c r="AQ37" s="193"/>
      <c r="AR37" s="100"/>
      <c r="AS37" s="193"/>
      <c r="AT37" s="100"/>
      <c r="AU37" s="193"/>
      <c r="AV37" s="100"/>
      <c r="AW37" s="193"/>
      <c r="AX37" s="100"/>
      <c r="AY37" s="214"/>
      <c r="AZ37" s="100"/>
      <c r="BA37" s="108"/>
      <c r="BB37" s="100"/>
      <c r="BC37" s="193"/>
      <c r="BD37" s="100"/>
      <c r="BE37" s="193"/>
      <c r="BF37" s="100"/>
      <c r="BG37" s="214"/>
      <c r="BH37" s="100"/>
      <c r="BI37" s="307"/>
      <c r="BJ37" s="308"/>
      <c r="BK37" s="307"/>
      <c r="BL37" s="235"/>
    </row>
    <row r="38" spans="1:67" ht="14.25">
      <c r="A38" s="181"/>
      <c r="B38" s="18" t="s">
        <v>142</v>
      </c>
      <c r="D38" s="275"/>
      <c r="E38" s="275"/>
      <c r="G38" s="282"/>
      <c r="H38" s="282"/>
      <c r="I38" s="282"/>
      <c r="J38" s="293"/>
      <c r="K38" s="19"/>
      <c r="L38" s="19"/>
      <c r="M38" s="19"/>
      <c r="N38" s="19"/>
      <c r="O38" s="19"/>
      <c r="P38" s="19"/>
      <c r="Q38" s="19"/>
      <c r="R38" s="352" t="s">
        <v>51</v>
      </c>
      <c r="S38" s="352"/>
      <c r="T38" s="332"/>
      <c r="U38" s="332"/>
      <c r="V38" s="357"/>
      <c r="W38" s="357"/>
      <c r="X38" s="31"/>
      <c r="Y38" s="19"/>
      <c r="Z38" s="19"/>
      <c r="AA38" s="19"/>
      <c r="AB38" s="19"/>
      <c r="AC38" s="19"/>
      <c r="AD38" s="19"/>
      <c r="AE38" s="19"/>
      <c r="AF38" s="41"/>
      <c r="AG38" s="41"/>
      <c r="AH38" s="267"/>
      <c r="AI38" s="283"/>
      <c r="AJ38" s="283"/>
      <c r="AK38" s="282"/>
      <c r="AL38" s="282"/>
      <c r="AM38" s="282"/>
      <c r="AN38" s="282"/>
      <c r="AO38" s="282"/>
      <c r="AP38" s="282"/>
      <c r="AQ38" s="282"/>
      <c r="AR38" s="282"/>
      <c r="AS38" s="282"/>
      <c r="AT38" s="282"/>
      <c r="AU38" s="282"/>
      <c r="AV38" s="282"/>
      <c r="AW38" s="282"/>
      <c r="AX38" s="282"/>
      <c r="AY38" s="282"/>
      <c r="AZ38" s="282"/>
      <c r="BA38" s="282"/>
      <c r="BB38" s="282"/>
      <c r="BC38" s="282"/>
      <c r="BD38" s="282"/>
      <c r="BE38" s="282"/>
      <c r="BF38" s="282"/>
      <c r="BG38" s="282"/>
      <c r="BH38" s="282"/>
      <c r="BI38" s="234"/>
      <c r="BJ38" s="234"/>
      <c r="BK38" s="234"/>
      <c r="BL38" s="234"/>
      <c r="BM38" s="98"/>
      <c r="BN38" s="98"/>
      <c r="BO38" s="98"/>
    </row>
    <row r="39" spans="1:67" ht="14.25">
      <c r="A39" s="18"/>
      <c r="B39" s="18" t="s">
        <v>161</v>
      </c>
      <c r="G39" s="294"/>
      <c r="H39" s="294"/>
      <c r="I39" s="282"/>
      <c r="J39" s="293"/>
      <c r="K39" s="19"/>
      <c r="L39" s="19"/>
      <c r="M39" s="19"/>
      <c r="N39" s="19"/>
      <c r="O39" s="19"/>
      <c r="P39" s="19"/>
      <c r="Q39" s="19"/>
      <c r="R39" s="355" t="s">
        <v>52</v>
      </c>
      <c r="S39" s="355"/>
      <c r="T39" s="354"/>
      <c r="U39" s="354"/>
      <c r="V39" s="353"/>
      <c r="W39" s="353"/>
      <c r="X39" s="31"/>
      <c r="Y39" s="19"/>
      <c r="Z39" s="19"/>
      <c r="AA39" s="19"/>
      <c r="AB39" s="19"/>
      <c r="AC39" s="19"/>
      <c r="AD39" s="19"/>
      <c r="AE39" s="19"/>
      <c r="AF39" s="41"/>
      <c r="AG39" s="41"/>
      <c r="AH39" s="267"/>
      <c r="AI39" s="283"/>
      <c r="AJ39" s="283"/>
      <c r="AK39" s="283"/>
      <c r="AL39" s="283"/>
      <c r="AM39" s="282"/>
      <c r="AN39" s="282"/>
      <c r="AO39" s="283"/>
      <c r="AP39" s="283"/>
      <c r="AQ39" s="283"/>
      <c r="AR39" s="283"/>
      <c r="AS39" s="283"/>
      <c r="AT39" s="283"/>
      <c r="AU39" s="283"/>
      <c r="AV39" s="283"/>
      <c r="AW39" s="282"/>
      <c r="AX39" s="282"/>
      <c r="AY39" s="282"/>
      <c r="AZ39" s="282"/>
      <c r="BA39" s="283"/>
      <c r="BB39" s="283"/>
      <c r="BC39" s="283"/>
      <c r="BD39" s="283"/>
      <c r="BE39" s="282"/>
      <c r="BF39" s="282"/>
      <c r="BG39" s="283"/>
      <c r="BH39" s="283"/>
      <c r="BI39" s="234"/>
      <c r="BJ39" s="234"/>
      <c r="BK39" s="234"/>
      <c r="BL39" s="234"/>
      <c r="BM39" s="98"/>
      <c r="BN39" s="98"/>
      <c r="BO39" s="98"/>
    </row>
    <row r="40" spans="1:67" ht="14.25">
      <c r="A40" s="279"/>
      <c r="B40" s="18" t="s">
        <v>155</v>
      </c>
      <c r="G40" s="294"/>
      <c r="H40" s="294"/>
      <c r="I40" s="282"/>
      <c r="J40" s="293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41"/>
      <c r="AG40" s="228" t="s">
        <v>115</v>
      </c>
      <c r="AH40" s="236"/>
      <c r="AI40" s="283"/>
      <c r="AJ40" s="283"/>
      <c r="AK40" s="283"/>
      <c r="AL40" s="283"/>
      <c r="AM40" s="282"/>
      <c r="AN40" s="282"/>
      <c r="AO40" s="283"/>
      <c r="AP40" s="283"/>
      <c r="AQ40" s="283"/>
      <c r="AR40" s="283"/>
      <c r="AS40" s="283"/>
      <c r="AT40" s="283"/>
      <c r="AU40" s="283"/>
      <c r="AV40" s="283"/>
      <c r="AW40" s="282"/>
      <c r="AX40" s="282"/>
      <c r="AY40" s="282"/>
      <c r="AZ40" s="282"/>
      <c r="BA40" s="283"/>
      <c r="BB40" s="283"/>
      <c r="BC40" s="283"/>
      <c r="BD40" s="283"/>
      <c r="BE40" s="282"/>
      <c r="BF40" s="282"/>
      <c r="BG40" s="283"/>
      <c r="BH40" s="283"/>
      <c r="BI40" s="234"/>
      <c r="BJ40" s="234"/>
      <c r="BK40" s="234"/>
      <c r="BL40" s="234"/>
      <c r="BM40" s="98"/>
      <c r="BN40" s="98"/>
      <c r="BO40" s="98"/>
    </row>
    <row r="41" spans="1:67" ht="14.25">
      <c r="A41" s="279"/>
      <c r="B41" s="41"/>
      <c r="C41" s="267"/>
      <c r="D41" s="282"/>
      <c r="E41" s="282"/>
      <c r="F41" s="282"/>
      <c r="G41" s="282"/>
      <c r="H41" s="282"/>
      <c r="I41" s="294"/>
      <c r="J41" s="293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41"/>
      <c r="AG41" s="41"/>
      <c r="AH41" s="41"/>
      <c r="AI41" s="235"/>
      <c r="AJ41" s="235"/>
      <c r="AK41" s="235"/>
      <c r="AL41" s="235"/>
      <c r="AM41" s="294"/>
      <c r="AN41" s="294"/>
      <c r="AO41" s="235"/>
      <c r="AP41" s="235"/>
      <c r="AQ41" s="235"/>
      <c r="AR41" s="235"/>
      <c r="AS41" s="235"/>
      <c r="AT41" s="235"/>
      <c r="AU41" s="235"/>
      <c r="AV41" s="235"/>
      <c r="AW41" s="294"/>
      <c r="AX41" s="294"/>
      <c r="AY41" s="294"/>
      <c r="AZ41" s="294"/>
      <c r="BA41" s="235"/>
      <c r="BB41" s="235"/>
      <c r="BC41" s="235"/>
      <c r="BD41" s="235"/>
      <c r="BE41" s="294"/>
      <c r="BF41" s="294"/>
      <c r="BG41" s="235"/>
      <c r="BH41" s="235"/>
      <c r="BI41" s="235"/>
      <c r="BJ41" s="235"/>
      <c r="BK41" s="235"/>
      <c r="BL41" s="235"/>
    </row>
    <row r="42" spans="1:67" ht="14.25">
      <c r="A42" s="279"/>
      <c r="B42" s="41"/>
      <c r="C42" s="267"/>
      <c r="D42" s="282"/>
      <c r="E42" s="282"/>
      <c r="F42" s="282"/>
      <c r="G42" s="282"/>
      <c r="H42" s="282"/>
      <c r="I42" s="294"/>
      <c r="J42" s="293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41"/>
      <c r="AG42" s="41"/>
      <c r="AH42" s="41"/>
      <c r="AI42" s="235"/>
      <c r="AJ42" s="235"/>
      <c r="AK42" s="235"/>
      <c r="AL42" s="235"/>
      <c r="AM42" s="294"/>
      <c r="AN42" s="294"/>
      <c r="AO42" s="235"/>
      <c r="AP42" s="235"/>
      <c r="AQ42" s="235"/>
      <c r="AR42" s="235"/>
      <c r="AS42" s="235"/>
      <c r="AT42" s="235"/>
      <c r="AU42" s="235"/>
      <c r="AV42" s="235"/>
      <c r="AW42" s="294"/>
      <c r="AX42" s="294"/>
      <c r="AY42" s="294"/>
      <c r="AZ42" s="294"/>
      <c r="BA42" s="235"/>
      <c r="BB42" s="235"/>
      <c r="BC42" s="235"/>
      <c r="BD42" s="235"/>
      <c r="BE42" s="294"/>
      <c r="BF42" s="294"/>
      <c r="BG42" s="235"/>
      <c r="BH42" s="235"/>
      <c r="BI42" s="235"/>
      <c r="BJ42" s="235"/>
      <c r="BK42" s="235"/>
      <c r="BL42" s="235"/>
    </row>
    <row r="43" spans="1:67" ht="14.25">
      <c r="A43" s="41"/>
      <c r="B43" s="41"/>
      <c r="C43" s="267"/>
      <c r="D43" s="282"/>
      <c r="E43" s="282"/>
      <c r="F43" s="282"/>
      <c r="G43" s="282"/>
      <c r="H43" s="282"/>
      <c r="I43" s="282"/>
      <c r="J43" s="293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41"/>
      <c r="AG43" s="41"/>
      <c r="AH43" s="267"/>
      <c r="AI43" s="282"/>
      <c r="AJ43" s="282"/>
      <c r="AK43" s="282"/>
      <c r="AL43" s="282"/>
      <c r="AM43" s="282"/>
      <c r="AN43" s="282"/>
      <c r="AO43" s="282"/>
      <c r="AP43" s="282"/>
      <c r="AQ43" s="282"/>
      <c r="AR43" s="282"/>
      <c r="AS43" s="282"/>
      <c r="AT43" s="282"/>
      <c r="AU43" s="282"/>
      <c r="AV43" s="282"/>
      <c r="AW43" s="282"/>
      <c r="AX43" s="282"/>
      <c r="AY43" s="282"/>
      <c r="AZ43" s="282"/>
      <c r="BA43" s="282"/>
      <c r="BB43" s="282"/>
      <c r="BC43" s="282"/>
      <c r="BD43" s="282"/>
      <c r="BE43" s="282"/>
      <c r="BF43" s="282"/>
      <c r="BG43" s="282"/>
      <c r="BH43" s="282"/>
      <c r="BI43" s="234"/>
      <c r="BJ43" s="234"/>
      <c r="BK43" s="234"/>
      <c r="BL43" s="234"/>
    </row>
    <row r="44" spans="1:67" ht="14.25">
      <c r="A44" s="41"/>
      <c r="B44" s="41"/>
      <c r="C44" s="41"/>
      <c r="D44" s="294"/>
      <c r="E44" s="294"/>
      <c r="F44" s="294"/>
      <c r="G44" s="294"/>
      <c r="H44" s="294"/>
      <c r="I44" s="282"/>
      <c r="J44" s="293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41"/>
      <c r="AG44" s="41"/>
      <c r="AH44" s="267"/>
      <c r="AI44" s="283"/>
      <c r="AJ44" s="283"/>
      <c r="AK44" s="283"/>
      <c r="AL44" s="283"/>
      <c r="AM44" s="282"/>
      <c r="AN44" s="282"/>
      <c r="AO44" s="283"/>
      <c r="AP44" s="283"/>
      <c r="AQ44" s="283"/>
      <c r="AR44" s="283"/>
      <c r="AS44" s="283"/>
      <c r="AT44" s="283"/>
      <c r="AU44" s="283"/>
      <c r="AV44" s="283"/>
      <c r="AW44" s="282"/>
      <c r="AX44" s="282"/>
      <c r="AY44" s="282"/>
      <c r="AZ44" s="282"/>
      <c r="BA44" s="283"/>
      <c r="BB44" s="283"/>
      <c r="BC44" s="283"/>
      <c r="BD44" s="283"/>
      <c r="BE44" s="283"/>
      <c r="BF44" s="283"/>
      <c r="BG44" s="283"/>
      <c r="BH44" s="283"/>
      <c r="BI44" s="234"/>
      <c r="BJ44" s="234"/>
      <c r="BK44" s="234"/>
      <c r="BL44" s="234"/>
    </row>
    <row r="45" spans="1:67" ht="14.25">
      <c r="A45" s="41"/>
      <c r="B45" s="41"/>
      <c r="C45" s="41"/>
      <c r="D45" s="294"/>
      <c r="E45" s="294"/>
      <c r="F45" s="294"/>
      <c r="G45" s="294"/>
      <c r="H45" s="294"/>
      <c r="I45" s="282"/>
      <c r="J45" s="293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41"/>
      <c r="AG45" s="41"/>
      <c r="AH45" s="267"/>
      <c r="AI45" s="283"/>
      <c r="AJ45" s="283"/>
      <c r="AK45" s="283"/>
      <c r="AL45" s="283"/>
      <c r="AM45" s="282"/>
      <c r="AN45" s="282"/>
      <c r="AO45" s="283"/>
      <c r="AP45" s="283"/>
      <c r="AQ45" s="283"/>
      <c r="AR45" s="283"/>
      <c r="AS45" s="283"/>
      <c r="AT45" s="283"/>
      <c r="AU45" s="283"/>
      <c r="AV45" s="283"/>
      <c r="AW45" s="283"/>
      <c r="AX45" s="283"/>
      <c r="AY45" s="282"/>
      <c r="AZ45" s="282"/>
      <c r="BA45" s="283"/>
      <c r="BB45" s="283"/>
      <c r="BC45" s="283"/>
      <c r="BD45" s="283"/>
      <c r="BE45" s="283"/>
      <c r="BF45" s="283"/>
      <c r="BG45" s="283"/>
      <c r="BH45" s="283"/>
      <c r="BI45" s="234"/>
      <c r="BJ45" s="234"/>
      <c r="BK45" s="234"/>
      <c r="BL45" s="234"/>
    </row>
    <row r="46" spans="1:67" ht="14.25">
      <c r="A46" s="19"/>
      <c r="B46" s="41"/>
      <c r="C46" s="267"/>
      <c r="D46" s="282"/>
      <c r="E46" s="282"/>
      <c r="F46" s="282"/>
      <c r="G46" s="282"/>
      <c r="H46" s="282"/>
      <c r="I46" s="294"/>
      <c r="J46" s="293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41"/>
      <c r="AH46" s="41"/>
      <c r="AI46" s="235"/>
      <c r="AJ46" s="235"/>
      <c r="AK46" s="235"/>
      <c r="AL46" s="235"/>
      <c r="AM46" s="235"/>
      <c r="AN46" s="235"/>
      <c r="AO46" s="235"/>
      <c r="AP46" s="235"/>
      <c r="AQ46" s="235"/>
      <c r="AR46" s="235"/>
      <c r="AS46" s="235"/>
      <c r="AT46" s="235"/>
      <c r="AU46" s="235"/>
      <c r="AV46" s="235"/>
      <c r="AW46" s="235"/>
      <c r="AX46" s="235"/>
      <c r="AY46" s="294"/>
      <c r="AZ46" s="294"/>
      <c r="BA46" s="235"/>
      <c r="BB46" s="235"/>
      <c r="BC46" s="235"/>
      <c r="BD46" s="235"/>
      <c r="BE46" s="235"/>
      <c r="BF46" s="235"/>
      <c r="BG46" s="235"/>
      <c r="BH46" s="235"/>
      <c r="BI46" s="235"/>
      <c r="BJ46" s="235"/>
      <c r="BK46" s="235"/>
      <c r="BL46" s="235"/>
    </row>
    <row r="47" spans="1:67" ht="14.25">
      <c r="A47" s="41"/>
      <c r="B47" s="41"/>
      <c r="C47" s="267"/>
      <c r="D47" s="282"/>
      <c r="E47" s="282"/>
      <c r="F47" s="282"/>
      <c r="G47" s="282"/>
      <c r="H47" s="282"/>
      <c r="I47" s="294"/>
      <c r="J47" s="293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41"/>
      <c r="AG47" s="41"/>
      <c r="AH47" s="41"/>
      <c r="AI47" s="235"/>
      <c r="AJ47" s="235"/>
      <c r="AK47" s="235"/>
      <c r="AL47" s="235"/>
      <c r="AM47" s="235"/>
      <c r="AN47" s="235"/>
      <c r="AO47" s="235"/>
      <c r="AP47" s="235"/>
      <c r="AQ47" s="235"/>
      <c r="AR47" s="235"/>
      <c r="AS47" s="235"/>
      <c r="AT47" s="235"/>
      <c r="AU47" s="235"/>
      <c r="AV47" s="235"/>
      <c r="AW47" s="235"/>
      <c r="AX47" s="235"/>
      <c r="AY47" s="294"/>
      <c r="AZ47" s="294"/>
      <c r="BA47" s="235"/>
      <c r="BB47" s="235"/>
      <c r="BC47" s="235"/>
      <c r="BD47" s="235"/>
      <c r="BE47" s="235"/>
      <c r="BF47" s="235"/>
      <c r="BG47" s="235"/>
      <c r="BH47" s="235"/>
      <c r="BI47" s="235"/>
      <c r="BJ47" s="235"/>
      <c r="BK47" s="235"/>
      <c r="BL47" s="235"/>
    </row>
    <row r="48" spans="1:67" ht="14.25">
      <c r="A48" s="19"/>
      <c r="B48" s="41"/>
      <c r="C48" s="267"/>
      <c r="D48" s="282"/>
      <c r="E48" s="282"/>
      <c r="F48" s="282"/>
      <c r="G48" s="282"/>
      <c r="H48" s="282"/>
      <c r="I48" s="282"/>
      <c r="J48" s="293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41"/>
      <c r="AH48" s="267"/>
      <c r="AI48" s="283"/>
      <c r="AJ48" s="283"/>
      <c r="AK48" s="283"/>
      <c r="AL48" s="283"/>
      <c r="AM48" s="283"/>
      <c r="AN48" s="283"/>
      <c r="AO48" s="283"/>
      <c r="AP48" s="283"/>
      <c r="AQ48" s="283"/>
      <c r="AR48" s="283"/>
      <c r="AS48" s="283"/>
      <c r="AT48" s="283"/>
      <c r="AU48" s="283"/>
      <c r="AV48" s="283"/>
      <c r="AW48" s="283"/>
      <c r="AX48" s="283"/>
      <c r="AY48" s="283"/>
      <c r="AZ48" s="283"/>
      <c r="BA48" s="283"/>
      <c r="BB48" s="283"/>
      <c r="BC48" s="283"/>
      <c r="BD48" s="283"/>
      <c r="BE48" s="283"/>
      <c r="BF48" s="283"/>
      <c r="BG48" s="283"/>
      <c r="BH48" s="283"/>
      <c r="BI48" s="234"/>
      <c r="BJ48" s="234"/>
      <c r="BK48" s="234"/>
      <c r="BL48" s="234"/>
      <c r="BM48" s="98"/>
      <c r="BN48" s="98"/>
      <c r="BO48" s="98"/>
    </row>
    <row r="49" spans="1:67" ht="14.25">
      <c r="A49" s="19"/>
      <c r="B49" s="41"/>
      <c r="C49" s="41"/>
      <c r="D49" s="294"/>
      <c r="E49" s="294"/>
      <c r="F49" s="294"/>
      <c r="G49" s="294"/>
      <c r="H49" s="294"/>
      <c r="I49" s="282"/>
      <c r="J49" s="293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41"/>
      <c r="AH49" s="267"/>
      <c r="AI49" s="283"/>
      <c r="AJ49" s="283"/>
      <c r="AK49" s="283"/>
      <c r="AL49" s="283"/>
      <c r="AM49" s="283"/>
      <c r="AN49" s="283"/>
      <c r="AO49" s="283"/>
      <c r="AP49" s="283"/>
      <c r="AQ49" s="283"/>
      <c r="AR49" s="283"/>
      <c r="AS49" s="283"/>
      <c r="AT49" s="283"/>
      <c r="AU49" s="283"/>
      <c r="AV49" s="283"/>
      <c r="AW49" s="283"/>
      <c r="AX49" s="283"/>
      <c r="AY49" s="283"/>
      <c r="AZ49" s="283"/>
      <c r="BA49" s="283"/>
      <c r="BB49" s="283"/>
      <c r="BC49" s="283"/>
      <c r="BD49" s="283"/>
      <c r="BE49" s="283"/>
      <c r="BF49" s="283"/>
      <c r="BG49" s="283"/>
      <c r="BH49" s="283"/>
      <c r="BI49" s="234"/>
      <c r="BJ49" s="234"/>
      <c r="BK49" s="234"/>
      <c r="BL49" s="234"/>
      <c r="BM49" s="98"/>
      <c r="BN49" s="98"/>
      <c r="BO49" s="98"/>
    </row>
    <row r="50" spans="1:67" ht="14.25">
      <c r="A50" s="41"/>
      <c r="B50" s="41"/>
      <c r="C50" s="41"/>
      <c r="D50" s="294"/>
      <c r="E50" s="294"/>
      <c r="F50" s="294"/>
      <c r="G50" s="294"/>
      <c r="H50" s="294"/>
      <c r="I50" s="282"/>
      <c r="J50" s="293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41"/>
      <c r="AG50" s="41"/>
      <c r="AH50" s="267"/>
      <c r="AI50" s="283"/>
      <c r="AJ50" s="283"/>
      <c r="AK50" s="283"/>
      <c r="AL50" s="283"/>
      <c r="AM50" s="283"/>
      <c r="AN50" s="283"/>
      <c r="AO50" s="283"/>
      <c r="AP50" s="283"/>
      <c r="AQ50" s="283"/>
      <c r="AR50" s="283"/>
      <c r="AS50" s="283"/>
      <c r="AT50" s="283"/>
      <c r="AU50" s="283"/>
      <c r="AV50" s="283"/>
      <c r="AW50" s="283"/>
      <c r="AX50" s="283"/>
      <c r="AY50" s="283"/>
      <c r="AZ50" s="283"/>
      <c r="BA50" s="283"/>
      <c r="BB50" s="283"/>
      <c r="BC50" s="283"/>
      <c r="BD50" s="283"/>
      <c r="BE50" s="283"/>
      <c r="BF50" s="283"/>
      <c r="BG50" s="283"/>
      <c r="BH50" s="283"/>
      <c r="BI50" s="234"/>
      <c r="BJ50" s="234"/>
      <c r="BK50" s="234"/>
      <c r="BL50" s="234"/>
      <c r="BM50" s="98"/>
      <c r="BN50" s="98"/>
      <c r="BO50" s="98"/>
    </row>
    <row r="51" spans="1:67">
      <c r="A51" s="19"/>
      <c r="B51" s="41"/>
      <c r="C51" s="41"/>
      <c r="D51" s="23"/>
      <c r="E51" s="23"/>
      <c r="F51" s="23"/>
      <c r="G51" s="23"/>
      <c r="H51" s="23"/>
      <c r="I51" s="294"/>
      <c r="J51" s="293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41"/>
      <c r="AH51" s="41"/>
      <c r="AI51" s="235"/>
      <c r="AJ51" s="235"/>
      <c r="AK51" s="235"/>
      <c r="AL51" s="235"/>
      <c r="AM51" s="235"/>
      <c r="AN51" s="235"/>
      <c r="AO51" s="235"/>
      <c r="AP51" s="235"/>
      <c r="AQ51" s="235"/>
      <c r="AR51" s="235"/>
      <c r="AS51" s="235"/>
      <c r="AT51" s="235"/>
      <c r="AU51" s="235"/>
      <c r="AV51" s="235"/>
      <c r="AW51" s="235"/>
      <c r="AX51" s="235"/>
      <c r="AY51" s="235"/>
      <c r="AZ51" s="235"/>
      <c r="BA51" s="235"/>
      <c r="BB51" s="235"/>
      <c r="BC51" s="235"/>
      <c r="BD51" s="235"/>
      <c r="BE51" s="235"/>
      <c r="BF51" s="235"/>
      <c r="BG51" s="235"/>
      <c r="BH51" s="235"/>
      <c r="BI51" s="235"/>
      <c r="BJ51" s="235"/>
      <c r="BK51" s="235"/>
      <c r="BL51" s="235"/>
    </row>
    <row r="52" spans="1:67">
      <c r="A52" s="19"/>
      <c r="B52" s="17"/>
      <c r="C52" s="17"/>
      <c r="D52" s="17"/>
      <c r="E52" s="17"/>
      <c r="F52" s="17"/>
      <c r="G52" s="17"/>
      <c r="H52" s="17"/>
      <c r="I52" s="294"/>
      <c r="J52" s="293"/>
      <c r="K52" s="19"/>
      <c r="L52" s="19"/>
      <c r="M52" s="19"/>
      <c r="N52" s="19"/>
      <c r="O52" s="19"/>
      <c r="P52" s="285"/>
      <c r="Q52" s="285"/>
      <c r="R52" s="285"/>
      <c r="S52" s="285"/>
      <c r="T52" s="285"/>
      <c r="U52" s="285"/>
      <c r="V52" s="285"/>
      <c r="W52" s="285"/>
      <c r="X52" s="285"/>
      <c r="Y52" s="285"/>
      <c r="Z52" s="286"/>
      <c r="AA52" s="285"/>
      <c r="AB52" s="19"/>
      <c r="AC52" s="19"/>
      <c r="AD52" s="19"/>
      <c r="AE52" s="19"/>
      <c r="AF52" s="19"/>
      <c r="AG52" s="41"/>
      <c r="AH52" s="41"/>
      <c r="AI52" s="235"/>
      <c r="AJ52" s="235"/>
      <c r="AK52" s="235"/>
      <c r="AL52" s="235"/>
      <c r="AM52" s="235"/>
      <c r="AN52" s="235"/>
      <c r="AO52" s="235"/>
      <c r="AP52" s="235"/>
      <c r="AQ52" s="235"/>
      <c r="AR52" s="235"/>
      <c r="AS52" s="235"/>
      <c r="AT52" s="235"/>
      <c r="AU52" s="235"/>
      <c r="AV52" s="235"/>
      <c r="AW52" s="235"/>
      <c r="AX52" s="235"/>
      <c r="AY52" s="235"/>
      <c r="AZ52" s="235"/>
      <c r="BA52" s="235"/>
      <c r="BB52" s="235"/>
      <c r="BC52" s="235"/>
      <c r="BD52" s="235"/>
      <c r="BE52" s="235"/>
      <c r="BF52" s="235"/>
      <c r="BG52" s="235"/>
      <c r="BH52" s="235"/>
      <c r="BI52" s="235"/>
      <c r="BJ52" s="235"/>
      <c r="BK52" s="235"/>
      <c r="BL52" s="235"/>
    </row>
    <row r="53" spans="1:67">
      <c r="A53" s="19"/>
      <c r="B53" s="17"/>
      <c r="C53" s="17"/>
      <c r="D53" s="17"/>
      <c r="E53" s="17"/>
      <c r="F53" s="17"/>
      <c r="G53" s="17"/>
      <c r="H53" s="17"/>
      <c r="I53" s="23"/>
      <c r="J53" s="41"/>
      <c r="N53" s="19"/>
      <c r="O53" s="19"/>
      <c r="P53" s="287"/>
      <c r="Q53" s="287"/>
      <c r="R53" s="287"/>
      <c r="S53" s="288"/>
      <c r="T53" s="288"/>
      <c r="U53" s="289"/>
      <c r="V53" s="289"/>
      <c r="W53" s="289"/>
      <c r="X53" s="289"/>
      <c r="Y53" s="289"/>
      <c r="Z53" s="289"/>
      <c r="AA53" s="289"/>
      <c r="AB53" s="19"/>
      <c r="AC53" s="19"/>
      <c r="AD53" s="19"/>
    </row>
    <row r="54" spans="1:67">
      <c r="A54" s="17"/>
      <c r="B54" s="17"/>
      <c r="C54" s="17"/>
      <c r="D54" s="17"/>
      <c r="E54" s="17"/>
      <c r="F54" s="17"/>
      <c r="G54" s="17"/>
      <c r="H54" s="17"/>
      <c r="I54" s="17"/>
      <c r="N54" s="19"/>
      <c r="O54" s="290"/>
      <c r="P54" s="72"/>
      <c r="Q54" s="72"/>
      <c r="R54" s="72"/>
      <c r="S54" s="72"/>
      <c r="T54" s="72"/>
      <c r="U54" s="72"/>
      <c r="V54" s="72"/>
      <c r="W54" s="291"/>
      <c r="X54" s="72"/>
      <c r="Y54" s="72"/>
      <c r="Z54" s="72"/>
      <c r="AA54" s="72"/>
      <c r="AB54" s="19"/>
      <c r="AC54" s="19"/>
      <c r="AD54" s="19"/>
      <c r="AE54" s="19"/>
      <c r="AF54" s="19"/>
      <c r="AG54" s="19"/>
      <c r="AH54" s="19"/>
      <c r="AI54" s="229"/>
      <c r="AJ54" s="19"/>
      <c r="AK54" s="19"/>
      <c r="AL54" s="19"/>
    </row>
    <row r="55" spans="1:67">
      <c r="A55" s="17"/>
      <c r="B55" s="17"/>
      <c r="C55" s="17"/>
      <c r="D55" s="17"/>
      <c r="E55" s="17"/>
      <c r="F55" s="17"/>
      <c r="G55" s="181"/>
      <c r="H55" s="17"/>
      <c r="I55" s="17"/>
      <c r="N55" s="19"/>
      <c r="O55" s="290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19"/>
      <c r="AC55" s="19"/>
      <c r="AD55" s="19"/>
      <c r="AE55" s="37"/>
      <c r="AF55" s="38"/>
      <c r="AH55" s="17"/>
      <c r="AI55" s="230"/>
      <c r="AJ55" s="193"/>
      <c r="AK55" s="214"/>
      <c r="AL55" s="100"/>
      <c r="AM55" s="214"/>
      <c r="AN55" s="100"/>
      <c r="AO55" s="214"/>
      <c r="AP55" s="100"/>
      <c r="AQ55" s="244"/>
      <c r="AR55" s="100"/>
      <c r="AS55" s="214"/>
      <c r="AT55" s="100"/>
      <c r="AU55" s="214"/>
      <c r="AV55" s="100"/>
      <c r="AW55" s="214"/>
      <c r="AX55" s="100"/>
      <c r="AY55" s="214"/>
      <c r="AZ55" s="100"/>
      <c r="BA55" s="214"/>
      <c r="BB55" s="100"/>
      <c r="BC55" s="233"/>
      <c r="BE55" s="214"/>
      <c r="BG55" s="214"/>
      <c r="BI55" s="245"/>
      <c r="BK55" s="245"/>
    </row>
    <row r="56" spans="1:67" ht="13.5" customHeight="1">
      <c r="A56" s="181"/>
      <c r="B56" s="17"/>
      <c r="C56" s="17"/>
      <c r="D56" s="17"/>
      <c r="E56" s="17"/>
      <c r="F56" s="17"/>
      <c r="G56" s="181"/>
      <c r="H56" s="17"/>
      <c r="I56" s="17"/>
      <c r="N56" s="19"/>
      <c r="O56" s="290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19"/>
      <c r="AC56" s="19"/>
      <c r="AD56" s="19"/>
      <c r="AH56" s="17"/>
      <c r="AI56" s="230"/>
      <c r="AJ56" s="100"/>
      <c r="AK56" s="214"/>
      <c r="AL56" s="100"/>
      <c r="AM56" s="214"/>
      <c r="AN56" s="100"/>
      <c r="AO56" s="214"/>
      <c r="AP56" s="100"/>
      <c r="AQ56" s="244"/>
      <c r="AR56" s="100"/>
      <c r="AS56" s="214"/>
      <c r="AT56" s="100"/>
      <c r="AU56" s="214"/>
      <c r="AV56" s="100"/>
      <c r="AW56" s="214"/>
      <c r="AX56" s="100"/>
      <c r="AY56" s="214"/>
      <c r="AZ56" s="100"/>
      <c r="BA56" s="214"/>
      <c r="BB56" s="100"/>
      <c r="BC56" s="270"/>
      <c r="BE56" s="271"/>
      <c r="BG56" s="243"/>
      <c r="BI56" s="245"/>
      <c r="BK56" s="245"/>
    </row>
    <row r="57" spans="1:67" ht="13.5" customHeight="1">
      <c r="A57" s="181"/>
      <c r="B57" s="275"/>
      <c r="C57" s="275"/>
      <c r="D57" s="275"/>
      <c r="E57" s="275"/>
      <c r="F57" s="275"/>
      <c r="G57" s="85"/>
      <c r="H57" s="275"/>
      <c r="I57" s="17"/>
      <c r="N57" s="19"/>
      <c r="O57" s="19"/>
      <c r="P57" s="297"/>
      <c r="Q57" s="297"/>
      <c r="R57" s="297"/>
      <c r="S57" s="297"/>
      <c r="T57" s="297"/>
      <c r="U57" s="297"/>
      <c r="V57" s="297"/>
      <c r="W57" s="297"/>
      <c r="X57" s="297"/>
      <c r="Y57" s="297"/>
      <c r="Z57" s="297"/>
      <c r="AA57" s="297"/>
      <c r="AB57" s="19"/>
      <c r="AC57" s="38"/>
      <c r="AD57" s="37"/>
      <c r="AE57" s="37"/>
      <c r="AF57" s="37"/>
      <c r="AH57" s="17"/>
      <c r="AI57" s="228"/>
      <c r="AJ57" s="17"/>
      <c r="AK57" s="238"/>
      <c r="AL57" s="120"/>
      <c r="AM57" s="214"/>
      <c r="AN57" s="17"/>
      <c r="AO57" s="214"/>
      <c r="AP57" s="17"/>
      <c r="AQ57" s="214"/>
      <c r="AR57" s="17"/>
      <c r="AS57" s="17"/>
      <c r="AT57" s="17"/>
      <c r="AU57" s="214"/>
      <c r="AV57" s="17"/>
      <c r="AW57" s="17"/>
      <c r="AX57" s="17"/>
      <c r="AY57" s="17"/>
      <c r="AZ57" s="17"/>
      <c r="BA57" s="17"/>
      <c r="BB57" s="17"/>
      <c r="BC57" s="17"/>
    </row>
    <row r="58" spans="1:67" ht="13.5" customHeight="1">
      <c r="A58" s="181"/>
      <c r="B58" s="275"/>
      <c r="C58" s="275"/>
      <c r="D58" s="275"/>
      <c r="E58" s="275"/>
      <c r="G58" s="85"/>
      <c r="H58" s="275"/>
      <c r="I58" s="17"/>
      <c r="K58" s="17"/>
      <c r="L58" s="17"/>
      <c r="N58" s="19"/>
      <c r="O58" s="19"/>
      <c r="P58" s="297"/>
      <c r="Q58" s="297"/>
      <c r="R58" s="297"/>
      <c r="S58" s="297"/>
      <c r="T58" s="297"/>
      <c r="U58" s="297"/>
      <c r="V58" s="297"/>
      <c r="W58" s="297"/>
      <c r="X58" s="297"/>
      <c r="Y58" s="297"/>
      <c r="Z58" s="297"/>
      <c r="AA58" s="297"/>
      <c r="AB58" s="19"/>
      <c r="AC58" s="38"/>
      <c r="AD58" s="39"/>
      <c r="AE58" s="40"/>
      <c r="AF58" s="40"/>
      <c r="AH58" s="17"/>
      <c r="AI58" s="230"/>
      <c r="AJ58" s="100"/>
      <c r="AK58" s="214"/>
      <c r="AL58" s="100"/>
      <c r="AM58" s="214"/>
      <c r="AN58" s="100"/>
      <c r="AO58" s="214"/>
      <c r="AP58" s="100"/>
      <c r="AQ58" s="214"/>
      <c r="AR58" s="100"/>
      <c r="AS58" s="214"/>
      <c r="AT58" s="100"/>
      <c r="AU58" s="214"/>
      <c r="AV58" s="100"/>
      <c r="AW58" s="214"/>
      <c r="AX58" s="100"/>
      <c r="AY58" s="214"/>
      <c r="AZ58" s="100"/>
      <c r="BA58" s="243"/>
      <c r="BB58" s="100"/>
      <c r="BC58" s="214"/>
      <c r="BE58" s="245"/>
      <c r="BF58" s="249"/>
      <c r="BG58" s="245"/>
    </row>
    <row r="59" spans="1:67" ht="13.5" customHeight="1">
      <c r="A59" s="18"/>
      <c r="I59" s="275"/>
      <c r="J59" s="275"/>
      <c r="M59" s="17"/>
      <c r="N59" s="23"/>
      <c r="O59" s="19"/>
      <c r="P59" s="38"/>
      <c r="Q59" s="19"/>
      <c r="R59" s="367"/>
      <c r="S59" s="367"/>
      <c r="T59" s="295"/>
      <c r="U59" s="272"/>
      <c r="V59" s="368"/>
      <c r="W59" s="368"/>
      <c r="X59" s="28"/>
      <c r="Y59" s="19"/>
      <c r="Z59" s="19"/>
      <c r="AA59" s="19"/>
      <c r="AB59" s="19"/>
      <c r="AC59" s="41"/>
      <c r="AD59" s="26"/>
      <c r="AE59" s="26"/>
      <c r="AF59" s="26"/>
      <c r="AH59" s="17"/>
      <c r="AI59" s="230"/>
      <c r="AJ59" s="100"/>
      <c r="AK59" s="214"/>
      <c r="AL59" s="100"/>
      <c r="AM59" s="214"/>
      <c r="AN59" s="100"/>
      <c r="AO59" s="214"/>
      <c r="AP59" s="100"/>
      <c r="AQ59" s="214"/>
      <c r="AR59" s="100"/>
      <c r="AS59" s="214"/>
      <c r="AT59" s="100"/>
      <c r="AU59" s="214"/>
      <c r="AV59" s="100"/>
      <c r="AW59" s="243"/>
      <c r="AX59" s="100"/>
      <c r="AY59" s="214"/>
      <c r="AZ59" s="100"/>
      <c r="BA59" s="108"/>
      <c r="BB59" s="100"/>
      <c r="BC59" s="214"/>
      <c r="BE59" s="245"/>
      <c r="BF59" s="249"/>
      <c r="BG59" s="245"/>
    </row>
    <row r="60" spans="1:67" ht="13.5" customHeight="1">
      <c r="A60" s="18"/>
      <c r="I60" s="275"/>
      <c r="J60" s="275"/>
      <c r="N60" s="25"/>
      <c r="O60" s="19"/>
      <c r="P60" s="19"/>
      <c r="Q60" s="19"/>
      <c r="R60" s="367"/>
      <c r="S60" s="367"/>
      <c r="T60" s="295"/>
      <c r="U60" s="272"/>
      <c r="V60" s="368"/>
      <c r="W60" s="368"/>
      <c r="X60" s="28"/>
      <c r="Y60" s="19"/>
      <c r="Z60" s="19"/>
      <c r="AA60" s="19"/>
      <c r="AB60" s="19"/>
      <c r="AC60" s="41"/>
      <c r="AD60" s="26"/>
      <c r="AE60" s="26"/>
      <c r="AF60" s="26"/>
      <c r="AI60" s="231"/>
      <c r="AQ60" s="96"/>
    </row>
    <row r="61" spans="1:67" ht="14.25">
      <c r="I61" s="26"/>
      <c r="J61" s="26"/>
      <c r="K61" s="23"/>
      <c r="L61" s="23"/>
      <c r="M61" s="23"/>
      <c r="N61" s="23"/>
      <c r="S61" s="277"/>
      <c r="T61" s="277"/>
      <c r="U61" s="277"/>
      <c r="V61" s="277"/>
      <c r="W61" s="28"/>
      <c r="X61" s="28"/>
      <c r="AF61" s="276"/>
      <c r="AG61" s="136"/>
      <c r="AH61" s="228"/>
      <c r="AI61" s="100"/>
    </row>
    <row r="62" spans="1:67" ht="14.25">
      <c r="I62" s="26"/>
      <c r="J62" s="26"/>
      <c r="K62" s="25"/>
      <c r="L62" s="25"/>
      <c r="M62" s="23"/>
      <c r="N62" s="23"/>
      <c r="S62" s="201"/>
      <c r="T62" s="201"/>
      <c r="U62" s="201"/>
      <c r="V62" s="201"/>
      <c r="W62" s="202"/>
      <c r="X62" s="202"/>
      <c r="AF62" s="276"/>
      <c r="AG62" s="136"/>
    </row>
    <row r="63" spans="1:67" ht="14.25">
      <c r="I63" s="23"/>
      <c r="J63" s="23"/>
      <c r="K63" s="26"/>
      <c r="L63" s="26"/>
      <c r="M63" s="25"/>
      <c r="N63" s="25"/>
    </row>
    <row r="64" spans="1:67" ht="14.25">
      <c r="I64" s="23"/>
      <c r="J64" s="23"/>
      <c r="K64" s="26"/>
      <c r="L64" s="26"/>
      <c r="M64" s="26"/>
      <c r="N64" s="26"/>
    </row>
    <row r="65" spans="9:50" ht="14.25">
      <c r="I65" s="25"/>
      <c r="J65" s="25"/>
      <c r="K65" s="23"/>
      <c r="L65" s="23"/>
      <c r="M65" s="26"/>
      <c r="N65" s="26"/>
    </row>
    <row r="66" spans="9:50" ht="14.25">
      <c r="I66" s="26"/>
      <c r="J66" s="26"/>
      <c r="K66" s="23"/>
      <c r="L66" s="23"/>
      <c r="M66" s="23"/>
      <c r="N66" s="23"/>
    </row>
    <row r="67" spans="9:50" ht="14.25">
      <c r="I67" s="26"/>
      <c r="J67" s="26"/>
      <c r="K67" s="25"/>
      <c r="L67" s="25"/>
      <c r="M67" s="23"/>
      <c r="N67" s="23"/>
    </row>
    <row r="68" spans="9:50" ht="14.25">
      <c r="I68" s="23"/>
      <c r="J68" s="23"/>
      <c r="K68" s="26"/>
      <c r="L68" s="26"/>
      <c r="M68" s="25"/>
      <c r="N68" s="25"/>
    </row>
    <row r="69" spans="9:50" ht="14.25">
      <c r="I69" s="23"/>
      <c r="J69" s="23"/>
      <c r="K69" s="26"/>
      <c r="L69" s="26"/>
      <c r="M69" s="26"/>
      <c r="N69" s="26"/>
      <c r="AF69" s="17"/>
      <c r="AG69" s="136"/>
    </row>
    <row r="70" spans="9:50" ht="14.25">
      <c r="I70" s="25"/>
      <c r="J70" s="25"/>
      <c r="K70" s="23"/>
      <c r="L70" s="23"/>
      <c r="M70" s="26"/>
      <c r="N70" s="26"/>
      <c r="AF70" s="17"/>
      <c r="AG70" s="136"/>
    </row>
    <row r="71" spans="9:50" ht="14.25">
      <c r="I71" s="26"/>
      <c r="J71" s="26"/>
      <c r="K71" s="23"/>
      <c r="L71" s="23"/>
      <c r="M71" s="23"/>
      <c r="N71" s="23"/>
    </row>
    <row r="72" spans="9:50" ht="14.25">
      <c r="I72" s="26"/>
      <c r="J72" s="26"/>
      <c r="K72" s="99"/>
      <c r="L72" s="99"/>
      <c r="M72" s="23"/>
      <c r="N72" s="23"/>
    </row>
    <row r="73" spans="9:50" ht="14.25">
      <c r="I73" s="23"/>
      <c r="J73" s="23"/>
      <c r="K73" s="26"/>
      <c r="L73" s="26"/>
      <c r="M73" s="25"/>
      <c r="N73" s="25"/>
    </row>
    <row r="74" spans="9:50" ht="14.25">
      <c r="I74" s="23"/>
      <c r="J74" s="23"/>
      <c r="K74" s="26"/>
      <c r="L74" s="26"/>
      <c r="M74" s="26"/>
      <c r="N74" s="26"/>
    </row>
    <row r="75" spans="9:50" ht="14.25">
      <c r="I75" s="25"/>
      <c r="J75" s="25"/>
      <c r="K75" s="23"/>
      <c r="L75" s="23"/>
      <c r="M75" s="26"/>
      <c r="N75" s="26"/>
      <c r="AJ75" s="19"/>
      <c r="AL75" s="19"/>
      <c r="AN75" s="19"/>
      <c r="AP75" s="19"/>
      <c r="AR75" s="19"/>
      <c r="AT75" s="19"/>
      <c r="AV75" s="19"/>
      <c r="AX75" s="19"/>
    </row>
    <row r="76" spans="9:50" ht="14.25">
      <c r="I76" s="26"/>
      <c r="J76" s="26"/>
      <c r="K76" s="23"/>
      <c r="L76" s="23"/>
      <c r="M76" s="23"/>
      <c r="N76" s="23"/>
      <c r="AH76" s="19"/>
      <c r="AI76" s="19"/>
      <c r="AK76" s="19"/>
      <c r="AM76" s="19"/>
      <c r="AO76" s="19"/>
      <c r="AQ76" s="19"/>
      <c r="AS76" s="19"/>
      <c r="AU76" s="19"/>
      <c r="AW76" s="19"/>
    </row>
    <row r="77" spans="9:50" ht="14.25">
      <c r="I77" s="26"/>
      <c r="J77" s="26"/>
      <c r="K77" s="25"/>
      <c r="L77" s="25"/>
      <c r="M77" s="23"/>
      <c r="N77" s="23"/>
    </row>
    <row r="78" spans="9:50" ht="14.25">
      <c r="I78" s="23"/>
      <c r="J78" s="23"/>
      <c r="K78" s="26"/>
      <c r="L78" s="26"/>
      <c r="M78" s="25"/>
      <c r="N78" s="25"/>
    </row>
    <row r="79" spans="9:50" ht="14.25">
      <c r="I79" s="23"/>
      <c r="J79" s="23"/>
      <c r="K79" s="26"/>
      <c r="L79" s="26"/>
      <c r="M79" s="26"/>
      <c r="N79" s="29"/>
      <c r="AJ79" s="1">
        <v>0</v>
      </c>
      <c r="AL79" s="1">
        <v>0</v>
      </c>
      <c r="AN79" s="1">
        <v>0</v>
      </c>
      <c r="AP79" s="1">
        <v>0</v>
      </c>
      <c r="AR79" s="1">
        <v>0</v>
      </c>
    </row>
    <row r="80" spans="9:50" ht="14.25">
      <c r="I80" s="25"/>
      <c r="J80" s="25"/>
      <c r="K80" s="23"/>
      <c r="L80" s="23"/>
      <c r="M80" s="26"/>
      <c r="N80" s="26"/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</row>
    <row r="81" spans="9:53" ht="14.25">
      <c r="I81" s="26"/>
      <c r="J81" s="26"/>
      <c r="K81" s="23"/>
      <c r="L81" s="23"/>
      <c r="M81" s="23"/>
      <c r="N81" s="23"/>
      <c r="AH81" s="1">
        <v>0</v>
      </c>
      <c r="AI81" s="1">
        <v>0</v>
      </c>
      <c r="AK81" s="1">
        <v>0</v>
      </c>
      <c r="AM81" s="1">
        <v>0</v>
      </c>
      <c r="AO81" s="1">
        <v>0</v>
      </c>
      <c r="AQ81" s="1">
        <v>0</v>
      </c>
    </row>
    <row r="82" spans="9:53" ht="14.25">
      <c r="I82" s="26"/>
      <c r="J82" s="26"/>
      <c r="K82" s="25"/>
      <c r="L82" s="25"/>
      <c r="M82" s="23"/>
      <c r="N82" s="23"/>
      <c r="AZ82" s="19"/>
    </row>
    <row r="83" spans="9:53" ht="14.25">
      <c r="I83" s="23"/>
      <c r="J83" s="23"/>
      <c r="K83" s="29"/>
      <c r="L83" s="29"/>
      <c r="M83" s="25"/>
      <c r="N83" s="25"/>
      <c r="AT83" s="1">
        <v>0</v>
      </c>
      <c r="AY83" s="19"/>
      <c r="BA83" s="19"/>
    </row>
    <row r="84" spans="9:53" ht="14.25">
      <c r="I84" s="23"/>
      <c r="J84" s="23"/>
      <c r="K84" s="26"/>
      <c r="L84" s="26"/>
      <c r="M84" s="29"/>
      <c r="N84" s="26"/>
      <c r="AS84" s="1">
        <v>0</v>
      </c>
      <c r="AT84" s="1">
        <v>0</v>
      </c>
      <c r="AV84" s="1">
        <v>0</v>
      </c>
      <c r="AX84" s="1">
        <v>0</v>
      </c>
    </row>
    <row r="85" spans="9:53" ht="14.25">
      <c r="I85" s="25"/>
      <c r="J85" s="25"/>
      <c r="K85" s="23"/>
      <c r="L85" s="23"/>
      <c r="M85" s="26"/>
      <c r="N85" s="26"/>
      <c r="AS85" s="1">
        <v>0</v>
      </c>
      <c r="AU85" s="1">
        <v>0</v>
      </c>
      <c r="AW85" s="1">
        <v>0</v>
      </c>
    </row>
    <row r="86" spans="9:53" ht="14.25">
      <c r="I86" s="29"/>
      <c r="J86" s="29"/>
      <c r="K86" s="23"/>
      <c r="L86" s="23"/>
      <c r="M86" s="23"/>
      <c r="N86" s="23"/>
    </row>
    <row r="87" spans="9:53" ht="14.25">
      <c r="I87" s="26"/>
      <c r="J87" s="26"/>
      <c r="K87" s="25"/>
      <c r="L87" s="25"/>
      <c r="M87" s="23"/>
      <c r="N87" s="23"/>
    </row>
    <row r="88" spans="9:53" ht="14.25">
      <c r="I88" s="23"/>
      <c r="J88" s="23"/>
      <c r="K88" s="26"/>
      <c r="L88" s="26"/>
      <c r="M88" s="25"/>
    </row>
    <row r="89" spans="9:53" ht="14.25">
      <c r="I89" s="23"/>
      <c r="J89" s="23"/>
      <c r="K89" s="26"/>
      <c r="L89" s="26"/>
      <c r="M89" s="26"/>
    </row>
    <row r="90" spans="9:53" ht="14.25">
      <c r="I90" s="25"/>
      <c r="J90" s="25"/>
      <c r="K90" s="23"/>
      <c r="L90" s="23"/>
      <c r="M90" s="26"/>
    </row>
    <row r="91" spans="9:53" ht="14.25">
      <c r="I91" s="26"/>
      <c r="J91" s="26"/>
      <c r="K91" s="23"/>
      <c r="L91" s="23"/>
      <c r="M91" s="23"/>
    </row>
    <row r="92" spans="9:53" ht="14.25">
      <c r="I92" s="26"/>
      <c r="J92" s="26"/>
      <c r="M92" s="23"/>
      <c r="AY92" s="1">
        <v>0</v>
      </c>
    </row>
    <row r="93" spans="9:53">
      <c r="I93" s="23"/>
      <c r="J93" s="23"/>
    </row>
    <row r="94" spans="9:53">
      <c r="I94" s="23"/>
      <c r="J94" s="23"/>
    </row>
    <row r="109" spans="33:33">
      <c r="AG109" s="19"/>
    </row>
    <row r="113" spans="28:33">
      <c r="AG113" s="1">
        <v>0</v>
      </c>
    </row>
    <row r="114" spans="28:33">
      <c r="AG114" s="1">
        <v>0</v>
      </c>
    </row>
    <row r="116" spans="28:33">
      <c r="AB116" s="19"/>
      <c r="AC116" s="19"/>
      <c r="AD116" s="19"/>
      <c r="AE116" s="19"/>
      <c r="AF116" s="19"/>
    </row>
    <row r="120" spans="28:33">
      <c r="AD120" s="1">
        <v>0</v>
      </c>
      <c r="AE120" s="1">
        <v>0</v>
      </c>
      <c r="AF120" s="1">
        <v>0</v>
      </c>
    </row>
    <row r="121" spans="28:33">
      <c r="AD121" s="1">
        <v>0</v>
      </c>
      <c r="AE121" s="1">
        <v>0</v>
      </c>
      <c r="AF121" s="1">
        <v>0</v>
      </c>
    </row>
  </sheetData>
  <mergeCells count="7">
    <mergeCell ref="AG10:AG11"/>
    <mergeCell ref="R60:S60"/>
    <mergeCell ref="V60:W60"/>
    <mergeCell ref="A1:J1"/>
    <mergeCell ref="R59:S59"/>
    <mergeCell ref="V59:W59"/>
    <mergeCell ref="B10:B11"/>
  </mergeCells>
  <phoneticPr fontId="15"/>
  <pageMargins left="0.74803149606299213" right="0.55118110236220474" top="0.78740157480314965" bottom="0.39370078740157483" header="0.51181102362204722" footer="0.51181102362204722"/>
  <headerFooter alignWithMargins="0"/>
  <colBreaks count="1" manualBreakCount="1">
    <brk id="12" max="58" man="1"/>
  </colBreaks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BO119"/>
  <sheetViews>
    <sheetView showGridLines="0" showZeros="0" zoomScale="85" zoomScaleNormal="85" zoomScaleSheetLayoutView="70" workbookViewId="0">
      <selection activeCell="Y43" sqref="Y43:Y44"/>
    </sheetView>
  </sheetViews>
  <sheetFormatPr defaultRowHeight="13.5"/>
  <cols>
    <col min="1" max="1" width="4.375" style="1" customWidth="1"/>
    <col min="2" max="2" width="7" style="1" customWidth="1"/>
    <col min="3" max="3" width="9" style="1" customWidth="1"/>
    <col min="4" max="9" width="8.625" style="1" customWidth="1"/>
    <col min="10" max="10" width="12.625" style="17" customWidth="1"/>
    <col min="11" max="12" width="1" style="1" customWidth="1"/>
    <col min="13" max="13" width="2.5" style="1" customWidth="1"/>
    <col min="14" max="14" width="6.25" style="1" customWidth="1"/>
    <col min="15" max="15" width="8.125" style="1" customWidth="1"/>
    <col min="16" max="28" width="6.625" style="1" customWidth="1"/>
    <col min="29" max="29" width="4.625" style="1" customWidth="1"/>
    <col min="30" max="30" width="5.625" style="1" customWidth="1"/>
    <col min="31" max="31" width="3.375" style="1" customWidth="1"/>
    <col min="32" max="32" width="8.75" style="1" customWidth="1"/>
    <col min="33" max="33" width="7.25" style="1" customWidth="1"/>
    <col min="34" max="34" width="9" style="1" customWidth="1"/>
    <col min="35" max="64" width="8.375" style="1" customWidth="1"/>
    <col min="65" max="67" width="5.625" style="1" customWidth="1"/>
    <col min="68" max="16384" width="9" style="1"/>
  </cols>
  <sheetData>
    <row r="1" spans="1:64">
      <c r="A1" s="369" t="s">
        <v>149</v>
      </c>
      <c r="B1" s="369"/>
      <c r="C1" s="369"/>
      <c r="D1" s="369"/>
      <c r="E1" s="369"/>
      <c r="F1" s="369"/>
      <c r="G1" s="369"/>
      <c r="H1" s="369"/>
      <c r="I1" s="369"/>
      <c r="J1" s="369"/>
      <c r="AQ1" s="1" t="s">
        <v>116</v>
      </c>
    </row>
    <row r="2" spans="1:64">
      <c r="A2" s="32"/>
      <c r="B2" s="32"/>
      <c r="C2" s="32"/>
      <c r="D2" s="32"/>
      <c r="E2" s="32"/>
      <c r="F2" s="32"/>
      <c r="G2" s="32"/>
      <c r="H2" s="32"/>
      <c r="I2" s="32"/>
      <c r="J2" s="32"/>
      <c r="AK2" s="273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</row>
    <row r="3" spans="1:64">
      <c r="A3" s="3"/>
      <c r="B3" s="4"/>
      <c r="C3" s="4"/>
      <c r="D3" s="150" t="s">
        <v>74</v>
      </c>
      <c r="E3" s="34"/>
      <c r="F3" s="150" t="s">
        <v>75</v>
      </c>
      <c r="G3" s="34"/>
      <c r="H3" s="370" t="s">
        <v>70</v>
      </c>
      <c r="I3" s="371"/>
      <c r="J3" s="204" t="s">
        <v>13</v>
      </c>
      <c r="AF3" s="3"/>
      <c r="AG3" s="4"/>
      <c r="AH3" s="4"/>
      <c r="AI3" s="150" t="s">
        <v>4</v>
      </c>
      <c r="AJ3" s="34"/>
      <c r="AK3" s="150" t="s">
        <v>5</v>
      </c>
      <c r="AL3" s="34"/>
      <c r="AM3" s="150" t="s">
        <v>6</v>
      </c>
      <c r="AN3" s="34"/>
      <c r="AO3" s="150" t="s">
        <v>7</v>
      </c>
      <c r="AP3" s="34"/>
      <c r="AQ3" s="150" t="s">
        <v>8</v>
      </c>
      <c r="AR3" s="34"/>
      <c r="AS3" s="150" t="s">
        <v>9</v>
      </c>
      <c r="AT3" s="34"/>
      <c r="AU3" s="150" t="s">
        <v>10</v>
      </c>
      <c r="AV3" s="34"/>
      <c r="AW3" s="150" t="s">
        <v>11</v>
      </c>
      <c r="AX3" s="34"/>
      <c r="AY3" s="150" t="s">
        <v>12</v>
      </c>
      <c r="AZ3" s="34"/>
      <c r="BA3" s="150" t="s">
        <v>73</v>
      </c>
      <c r="BB3" s="34"/>
      <c r="BC3" s="150" t="s">
        <v>74</v>
      </c>
      <c r="BD3" s="34"/>
      <c r="BE3" s="150" t="s">
        <v>75</v>
      </c>
      <c r="BF3" s="34"/>
      <c r="BG3" s="370" t="s">
        <v>70</v>
      </c>
      <c r="BH3" s="371"/>
      <c r="BI3" s="265"/>
      <c r="BJ3" s="122"/>
      <c r="BK3" s="265"/>
      <c r="BL3" s="122"/>
    </row>
    <row r="4" spans="1:64">
      <c r="A4" s="5"/>
      <c r="B4" s="6"/>
      <c r="C4" s="6"/>
      <c r="D4" s="155" t="s">
        <v>76</v>
      </c>
      <c r="E4" s="156" t="s">
        <v>77</v>
      </c>
      <c r="F4" s="152" t="s">
        <v>76</v>
      </c>
      <c r="G4" s="251" t="s">
        <v>77</v>
      </c>
      <c r="H4" s="155" t="s">
        <v>76</v>
      </c>
      <c r="I4" s="157" t="s">
        <v>77</v>
      </c>
      <c r="J4" s="86"/>
      <c r="AF4" s="5"/>
      <c r="AG4" s="6"/>
      <c r="AH4" s="36"/>
      <c r="AI4" s="156" t="s">
        <v>76</v>
      </c>
      <c r="AJ4" s="157" t="s">
        <v>77</v>
      </c>
      <c r="AK4" s="153" t="s">
        <v>76</v>
      </c>
      <c r="AL4" s="151" t="s">
        <v>77</v>
      </c>
      <c r="AM4" s="157" t="s">
        <v>76</v>
      </c>
      <c r="AN4" s="171" t="s">
        <v>77</v>
      </c>
      <c r="AO4" s="156" t="s">
        <v>76</v>
      </c>
      <c r="AP4" s="157" t="s">
        <v>77</v>
      </c>
      <c r="AQ4" s="157" t="s">
        <v>76</v>
      </c>
      <c r="AR4" s="171" t="s">
        <v>77</v>
      </c>
      <c r="AS4" s="156" t="s">
        <v>76</v>
      </c>
      <c r="AT4" s="157" t="s">
        <v>77</v>
      </c>
      <c r="AU4" s="157" t="s">
        <v>76</v>
      </c>
      <c r="AV4" s="170" t="s">
        <v>77</v>
      </c>
      <c r="AW4" s="155" t="s">
        <v>76</v>
      </c>
      <c r="AX4" s="156" t="s">
        <v>77</v>
      </c>
      <c r="AY4" s="157" t="s">
        <v>76</v>
      </c>
      <c r="AZ4" s="171" t="s">
        <v>77</v>
      </c>
      <c r="BA4" s="155" t="s">
        <v>76</v>
      </c>
      <c r="BB4" s="157" t="s">
        <v>77</v>
      </c>
      <c r="BC4" s="155" t="s">
        <v>76</v>
      </c>
      <c r="BD4" s="156" t="s">
        <v>77</v>
      </c>
      <c r="BE4" s="152" t="s">
        <v>76</v>
      </c>
      <c r="BF4" s="251" t="s">
        <v>77</v>
      </c>
      <c r="BG4" s="155" t="s">
        <v>76</v>
      </c>
      <c r="BH4" s="157" t="s">
        <v>77</v>
      </c>
      <c r="BI4" s="281"/>
      <c r="BJ4" s="266"/>
      <c r="BK4" s="266"/>
      <c r="BL4" s="266"/>
    </row>
    <row r="5" spans="1:64" ht="14.25">
      <c r="A5" s="8"/>
      <c r="B5" s="8"/>
      <c r="C5" s="169" t="s">
        <v>78</v>
      </c>
      <c r="D5" s="149">
        <v>64.099999999999994</v>
      </c>
      <c r="E5" s="144">
        <v>67.8</v>
      </c>
      <c r="F5" s="144">
        <v>67</v>
      </c>
      <c r="G5" s="302">
        <v>70</v>
      </c>
      <c r="H5" s="149">
        <v>69.2</v>
      </c>
      <c r="I5" s="144">
        <v>70.599999999999994</v>
      </c>
      <c r="J5" s="220"/>
      <c r="AF5" s="8"/>
      <c r="AG5" s="8"/>
      <c r="AH5" s="169" t="s">
        <v>78</v>
      </c>
      <c r="AI5" s="300">
        <v>25</v>
      </c>
      <c r="AJ5" s="104">
        <v>25.3</v>
      </c>
      <c r="AK5" s="149">
        <v>31.9</v>
      </c>
      <c r="AL5" s="144">
        <v>32.5</v>
      </c>
      <c r="AM5" s="144">
        <v>38.1</v>
      </c>
      <c r="AN5" s="301">
        <v>39.799999999999997</v>
      </c>
      <c r="AO5" s="149">
        <v>43.6</v>
      </c>
      <c r="AP5" s="144">
        <v>45.6</v>
      </c>
      <c r="AQ5" s="144">
        <v>47.6</v>
      </c>
      <c r="AR5" s="301">
        <v>50.6</v>
      </c>
      <c r="AS5" s="149">
        <v>49.2</v>
      </c>
      <c r="AT5" s="144">
        <v>51.2</v>
      </c>
      <c r="AU5" s="144">
        <v>50.4</v>
      </c>
      <c r="AV5" s="301">
        <v>54.3</v>
      </c>
      <c r="AW5" s="149">
        <v>53.3</v>
      </c>
      <c r="AX5" s="144">
        <v>57.6</v>
      </c>
      <c r="AY5" s="144">
        <v>56.9</v>
      </c>
      <c r="AZ5" s="302">
        <v>60.7</v>
      </c>
      <c r="BA5" s="149">
        <v>60.9</v>
      </c>
      <c r="BB5" s="144">
        <v>63.8</v>
      </c>
      <c r="BC5" s="149">
        <v>64.099999999999994</v>
      </c>
      <c r="BD5" s="144">
        <v>67.8</v>
      </c>
      <c r="BE5" s="144">
        <v>67</v>
      </c>
      <c r="BF5" s="302">
        <v>70</v>
      </c>
      <c r="BG5" s="149">
        <v>69.2</v>
      </c>
      <c r="BH5" s="144">
        <v>70.599999999999994</v>
      </c>
      <c r="BI5" s="282"/>
      <c r="BJ5" s="282"/>
      <c r="BK5" s="282"/>
      <c r="BL5" s="282"/>
    </row>
    <row r="6" spans="1:64" ht="14.25">
      <c r="A6" s="8"/>
      <c r="B6" s="8"/>
      <c r="C6" s="161" t="s">
        <v>79</v>
      </c>
      <c r="D6" s="149">
        <v>67.3</v>
      </c>
      <c r="E6" s="144">
        <v>73</v>
      </c>
      <c r="F6" s="144">
        <v>71</v>
      </c>
      <c r="G6" s="302">
        <v>75.7</v>
      </c>
      <c r="H6" s="149">
        <v>73.900000000000006</v>
      </c>
      <c r="I6" s="144">
        <v>77.599999999999994</v>
      </c>
      <c r="J6" s="216"/>
      <c r="AF6" s="8"/>
      <c r="AG6" s="8"/>
      <c r="AH6" s="161" t="s">
        <v>79</v>
      </c>
      <c r="AI6" s="300">
        <v>23.9</v>
      </c>
      <c r="AJ6" s="104">
        <v>23.8</v>
      </c>
      <c r="AK6" s="149">
        <v>30.5</v>
      </c>
      <c r="AL6" s="144">
        <v>31.8</v>
      </c>
      <c r="AM6" s="144">
        <v>37.1</v>
      </c>
      <c r="AN6" s="301">
        <v>39.200000000000003</v>
      </c>
      <c r="AO6" s="149">
        <v>42.4</v>
      </c>
      <c r="AP6" s="144">
        <v>45.6</v>
      </c>
      <c r="AQ6" s="144">
        <v>46.9</v>
      </c>
      <c r="AR6" s="301">
        <v>51.2</v>
      </c>
      <c r="AS6" s="149">
        <v>50.3</v>
      </c>
      <c r="AT6" s="144">
        <v>55.4</v>
      </c>
      <c r="AU6" s="144">
        <v>52.7</v>
      </c>
      <c r="AV6" s="301">
        <v>58.8</v>
      </c>
      <c r="AW6" s="149">
        <v>55.3</v>
      </c>
      <c r="AX6" s="144">
        <v>62</v>
      </c>
      <c r="AY6" s="144">
        <v>57.8</v>
      </c>
      <c r="AZ6" s="302">
        <v>65.599999999999994</v>
      </c>
      <c r="BA6" s="149">
        <v>62.9</v>
      </c>
      <c r="BB6" s="144">
        <v>68.8</v>
      </c>
      <c r="BC6" s="149">
        <v>67.3</v>
      </c>
      <c r="BD6" s="144">
        <v>73</v>
      </c>
      <c r="BE6" s="144">
        <v>71</v>
      </c>
      <c r="BF6" s="302">
        <v>75.7</v>
      </c>
      <c r="BG6" s="149">
        <v>73.900000000000006</v>
      </c>
      <c r="BH6" s="144">
        <v>77.599999999999994</v>
      </c>
      <c r="BI6" s="283"/>
      <c r="BJ6" s="283"/>
      <c r="BK6" s="283"/>
      <c r="BL6" s="283"/>
    </row>
    <row r="7" spans="1:64" ht="14.25">
      <c r="A7" s="8"/>
      <c r="B7" s="8" t="s">
        <v>98</v>
      </c>
      <c r="C7" s="168" t="s">
        <v>81</v>
      </c>
      <c r="D7" s="60">
        <v>66.599999999999994</v>
      </c>
      <c r="E7" s="80">
        <v>74.400000000000006</v>
      </c>
      <c r="F7" s="148">
        <v>70.5</v>
      </c>
      <c r="G7" s="347">
        <v>77.2</v>
      </c>
      <c r="H7" s="348">
        <v>73.099999999999994</v>
      </c>
      <c r="I7" s="148">
        <v>79.2</v>
      </c>
      <c r="J7" s="217"/>
      <c r="AF7" s="8"/>
      <c r="AG7" s="8" t="s">
        <v>98</v>
      </c>
      <c r="AH7" s="168" t="s">
        <v>81</v>
      </c>
      <c r="AI7" s="60">
        <v>22.6</v>
      </c>
      <c r="AJ7" s="80">
        <v>23.2</v>
      </c>
      <c r="AK7" s="348">
        <v>29.6</v>
      </c>
      <c r="AL7" s="148">
        <v>30.7</v>
      </c>
      <c r="AM7" s="148">
        <v>35.4</v>
      </c>
      <c r="AN7" s="350">
        <v>38</v>
      </c>
      <c r="AO7" s="60">
        <v>40.700000000000003</v>
      </c>
      <c r="AP7" s="80">
        <v>45.1</v>
      </c>
      <c r="AQ7" s="80">
        <v>45.5</v>
      </c>
      <c r="AR7" s="351">
        <v>51.3</v>
      </c>
      <c r="AS7" s="348">
        <v>49</v>
      </c>
      <c r="AT7" s="148">
        <v>56</v>
      </c>
      <c r="AU7" s="80">
        <v>51.8</v>
      </c>
      <c r="AV7" s="351">
        <v>59.8</v>
      </c>
      <c r="AW7" s="348">
        <v>53.9</v>
      </c>
      <c r="AX7" s="148">
        <v>62.4</v>
      </c>
      <c r="AY7" s="148">
        <v>56.4</v>
      </c>
      <c r="AZ7" s="347">
        <v>65.8</v>
      </c>
      <c r="BA7" s="60">
        <v>61.5</v>
      </c>
      <c r="BB7" s="80">
        <v>69.599999999999994</v>
      </c>
      <c r="BC7" s="60">
        <v>66.599999999999994</v>
      </c>
      <c r="BD7" s="80">
        <v>74.400000000000006</v>
      </c>
      <c r="BE7" s="148">
        <v>70.5</v>
      </c>
      <c r="BF7" s="347">
        <v>77.2</v>
      </c>
      <c r="BG7" s="348">
        <v>73.099999999999994</v>
      </c>
      <c r="BH7" s="148">
        <v>79.2</v>
      </c>
      <c r="BI7" s="284"/>
      <c r="BJ7" s="284"/>
      <c r="BK7" s="284"/>
      <c r="BL7" s="284"/>
    </row>
    <row r="8" spans="1:64">
      <c r="A8" s="8"/>
      <c r="B8" s="8"/>
      <c r="C8" s="81" t="s">
        <v>21</v>
      </c>
      <c r="D8" s="90">
        <f t="shared" ref="D8:I8" si="0">ROUND(D5/D6*100,0)</f>
        <v>95</v>
      </c>
      <c r="E8" s="90">
        <f t="shared" si="0"/>
        <v>93</v>
      </c>
      <c r="F8" s="147">
        <f t="shared" si="0"/>
        <v>94</v>
      </c>
      <c r="G8" s="147">
        <f t="shared" si="0"/>
        <v>92</v>
      </c>
      <c r="H8" s="147">
        <f t="shared" si="0"/>
        <v>94</v>
      </c>
      <c r="I8" s="147">
        <f t="shared" si="0"/>
        <v>91</v>
      </c>
      <c r="J8" s="218"/>
      <c r="AF8" s="8"/>
      <c r="AG8" s="8"/>
      <c r="AH8" s="81" t="s">
        <v>21</v>
      </c>
      <c r="AI8" s="93">
        <f t="shared" ref="AI8:BH8" si="1">ROUND(AI5/AI6*100,0)</f>
        <v>105</v>
      </c>
      <c r="AJ8" s="90">
        <f t="shared" si="1"/>
        <v>106</v>
      </c>
      <c r="AK8" s="147">
        <f t="shared" si="1"/>
        <v>105</v>
      </c>
      <c r="AL8" s="147">
        <f t="shared" si="1"/>
        <v>102</v>
      </c>
      <c r="AM8" s="147">
        <f t="shared" si="1"/>
        <v>103</v>
      </c>
      <c r="AN8" s="147">
        <f t="shared" si="1"/>
        <v>102</v>
      </c>
      <c r="AO8" s="90">
        <f t="shared" si="1"/>
        <v>103</v>
      </c>
      <c r="AP8" s="90">
        <f t="shared" si="1"/>
        <v>100</v>
      </c>
      <c r="AQ8" s="90">
        <f t="shared" si="1"/>
        <v>101</v>
      </c>
      <c r="AR8" s="90">
        <f t="shared" si="1"/>
        <v>99</v>
      </c>
      <c r="AS8" s="147">
        <f t="shared" si="1"/>
        <v>98</v>
      </c>
      <c r="AT8" s="147">
        <f t="shared" si="1"/>
        <v>92</v>
      </c>
      <c r="AU8" s="90">
        <f t="shared" si="1"/>
        <v>96</v>
      </c>
      <c r="AV8" s="90">
        <f t="shared" si="1"/>
        <v>92</v>
      </c>
      <c r="AW8" s="147">
        <f t="shared" si="1"/>
        <v>96</v>
      </c>
      <c r="AX8" s="147">
        <f t="shared" si="1"/>
        <v>93</v>
      </c>
      <c r="AY8" s="147">
        <f>ROUND(AY5/AY6*100,0)</f>
        <v>98</v>
      </c>
      <c r="AZ8" s="147">
        <f>ROUND(AZ5/AZ6*100,0)</f>
        <v>93</v>
      </c>
      <c r="BA8" s="90">
        <f t="shared" si="1"/>
        <v>97</v>
      </c>
      <c r="BB8" s="90">
        <f t="shared" si="1"/>
        <v>93</v>
      </c>
      <c r="BC8" s="90">
        <f t="shared" si="1"/>
        <v>95</v>
      </c>
      <c r="BD8" s="90">
        <f t="shared" si="1"/>
        <v>93</v>
      </c>
      <c r="BE8" s="147">
        <f t="shared" si="1"/>
        <v>94</v>
      </c>
      <c r="BF8" s="147">
        <f t="shared" si="1"/>
        <v>92</v>
      </c>
      <c r="BG8" s="147">
        <f t="shared" si="1"/>
        <v>94</v>
      </c>
      <c r="BH8" s="147">
        <f t="shared" si="1"/>
        <v>91</v>
      </c>
      <c r="BI8" s="235"/>
      <c r="BJ8" s="235"/>
      <c r="BK8" s="235"/>
      <c r="BL8" s="235"/>
    </row>
    <row r="9" spans="1:64">
      <c r="A9" s="8"/>
      <c r="B9" s="274"/>
      <c r="C9" s="82" t="s">
        <v>22</v>
      </c>
      <c r="D9" s="91">
        <f t="shared" ref="D9:I9" si="2">ROUND(D5/D7*100,0)</f>
        <v>96</v>
      </c>
      <c r="E9" s="91">
        <f t="shared" si="2"/>
        <v>91</v>
      </c>
      <c r="F9" s="119">
        <f t="shared" si="2"/>
        <v>95</v>
      </c>
      <c r="G9" s="119">
        <f t="shared" si="2"/>
        <v>91</v>
      </c>
      <c r="H9" s="119">
        <f t="shared" si="2"/>
        <v>95</v>
      </c>
      <c r="I9" s="119">
        <f t="shared" si="2"/>
        <v>89</v>
      </c>
      <c r="J9" s="217"/>
      <c r="AF9" s="8"/>
      <c r="AG9" s="274"/>
      <c r="AH9" s="82" t="s">
        <v>22</v>
      </c>
      <c r="AI9" s="94">
        <f t="shared" ref="AI9:BH9" si="3">ROUND(AI5/AI7*100,0)</f>
        <v>111</v>
      </c>
      <c r="AJ9" s="91">
        <f t="shared" si="3"/>
        <v>109</v>
      </c>
      <c r="AK9" s="119">
        <f t="shared" si="3"/>
        <v>108</v>
      </c>
      <c r="AL9" s="119">
        <f t="shared" si="3"/>
        <v>106</v>
      </c>
      <c r="AM9" s="119">
        <f t="shared" si="3"/>
        <v>108</v>
      </c>
      <c r="AN9" s="119">
        <f t="shared" si="3"/>
        <v>105</v>
      </c>
      <c r="AO9" s="91">
        <f t="shared" si="3"/>
        <v>107</v>
      </c>
      <c r="AP9" s="91">
        <f t="shared" si="3"/>
        <v>101</v>
      </c>
      <c r="AQ9" s="91">
        <f t="shared" si="3"/>
        <v>105</v>
      </c>
      <c r="AR9" s="91">
        <f t="shared" si="3"/>
        <v>99</v>
      </c>
      <c r="AS9" s="119">
        <f t="shared" si="3"/>
        <v>100</v>
      </c>
      <c r="AT9" s="119">
        <f t="shared" si="3"/>
        <v>91</v>
      </c>
      <c r="AU9" s="91">
        <f t="shared" si="3"/>
        <v>97</v>
      </c>
      <c r="AV9" s="91">
        <f t="shared" si="3"/>
        <v>91</v>
      </c>
      <c r="AW9" s="119">
        <f t="shared" si="3"/>
        <v>99</v>
      </c>
      <c r="AX9" s="119">
        <f t="shared" si="3"/>
        <v>92</v>
      </c>
      <c r="AY9" s="119">
        <f>ROUND(AY5/AY7*100,0)</f>
        <v>101</v>
      </c>
      <c r="AZ9" s="119">
        <f>ROUND(AZ5/AZ7*100,0)</f>
        <v>92</v>
      </c>
      <c r="BA9" s="91">
        <f t="shared" si="3"/>
        <v>99</v>
      </c>
      <c r="BB9" s="91">
        <f t="shared" si="3"/>
        <v>92</v>
      </c>
      <c r="BC9" s="91">
        <f t="shared" si="3"/>
        <v>96</v>
      </c>
      <c r="BD9" s="91">
        <f t="shared" si="3"/>
        <v>91</v>
      </c>
      <c r="BE9" s="119">
        <f t="shared" si="3"/>
        <v>95</v>
      </c>
      <c r="BF9" s="119">
        <f t="shared" si="3"/>
        <v>91</v>
      </c>
      <c r="BG9" s="119">
        <f t="shared" si="3"/>
        <v>95</v>
      </c>
      <c r="BH9" s="119">
        <f t="shared" si="3"/>
        <v>89</v>
      </c>
      <c r="BI9" s="235"/>
      <c r="BJ9" s="235"/>
      <c r="BK9" s="235"/>
      <c r="BL9" s="235"/>
    </row>
    <row r="10" spans="1:64" ht="14.25">
      <c r="A10" s="8"/>
      <c r="B10" s="8"/>
      <c r="C10" s="158" t="s">
        <v>78</v>
      </c>
      <c r="D10" s="237">
        <v>66.099999999999994</v>
      </c>
      <c r="E10" s="92">
        <v>73.7</v>
      </c>
      <c r="F10" s="92">
        <v>68.599999999999994</v>
      </c>
      <c r="G10" s="246">
        <v>76.900000000000006</v>
      </c>
      <c r="H10" s="237">
        <v>72.2</v>
      </c>
      <c r="I10" s="92">
        <v>77.400000000000006</v>
      </c>
      <c r="J10" s="215"/>
      <c r="AF10" s="8"/>
      <c r="AG10" s="8"/>
      <c r="AH10" s="158" t="s">
        <v>78</v>
      </c>
      <c r="AI10" s="58">
        <v>24.7</v>
      </c>
      <c r="AJ10" s="88">
        <v>25.3</v>
      </c>
      <c r="AK10" s="237">
        <v>31.5</v>
      </c>
      <c r="AL10" s="92">
        <v>32.6</v>
      </c>
      <c r="AM10" s="92">
        <v>37.5</v>
      </c>
      <c r="AN10" s="241">
        <v>40</v>
      </c>
      <c r="AO10" s="237">
        <v>42.8</v>
      </c>
      <c r="AP10" s="92">
        <v>47.8</v>
      </c>
      <c r="AQ10" s="92">
        <v>46.9</v>
      </c>
      <c r="AR10" s="241">
        <v>53.4</v>
      </c>
      <c r="AS10" s="237">
        <v>49.7</v>
      </c>
      <c r="AT10" s="92">
        <v>56.1</v>
      </c>
      <c r="AU10" s="92">
        <v>52.2</v>
      </c>
      <c r="AV10" s="241">
        <v>59.8</v>
      </c>
      <c r="AW10" s="237">
        <v>54.5</v>
      </c>
      <c r="AX10" s="92">
        <v>62.6</v>
      </c>
      <c r="AY10" s="92">
        <v>57.3</v>
      </c>
      <c r="AZ10" s="246">
        <v>66.2</v>
      </c>
      <c r="BA10" s="237">
        <v>61.8</v>
      </c>
      <c r="BB10" s="92">
        <v>70.2</v>
      </c>
      <c r="BC10" s="237">
        <v>66.099999999999994</v>
      </c>
      <c r="BD10" s="92">
        <v>73.7</v>
      </c>
      <c r="BE10" s="92">
        <v>68.599999999999994</v>
      </c>
      <c r="BF10" s="246">
        <v>76.900000000000006</v>
      </c>
      <c r="BG10" s="237">
        <v>72.2</v>
      </c>
      <c r="BH10" s="92">
        <v>77.400000000000006</v>
      </c>
      <c r="BI10" s="282"/>
      <c r="BJ10" s="282"/>
      <c r="BK10" s="282"/>
      <c r="BL10" s="282"/>
    </row>
    <row r="11" spans="1:64" ht="14.25">
      <c r="A11" s="8"/>
      <c r="B11" s="8"/>
      <c r="C11" s="160" t="s">
        <v>79</v>
      </c>
      <c r="D11" s="149">
        <v>63.3</v>
      </c>
      <c r="E11" s="144">
        <v>74.8</v>
      </c>
      <c r="F11" s="144">
        <v>66.400000000000006</v>
      </c>
      <c r="G11" s="302">
        <v>77.5</v>
      </c>
      <c r="H11" s="149">
        <v>70.5</v>
      </c>
      <c r="I11" s="144">
        <v>78.5</v>
      </c>
      <c r="J11" s="216"/>
      <c r="AF11" s="8"/>
      <c r="AG11" s="8"/>
      <c r="AH11" s="160" t="s">
        <v>79</v>
      </c>
      <c r="AI11" s="300">
        <v>22.3</v>
      </c>
      <c r="AJ11" s="104">
        <v>23.9</v>
      </c>
      <c r="AK11" s="149">
        <v>28.2</v>
      </c>
      <c r="AL11" s="144">
        <v>31.7</v>
      </c>
      <c r="AM11" s="144">
        <v>34.4</v>
      </c>
      <c r="AN11" s="301">
        <v>39.700000000000003</v>
      </c>
      <c r="AO11" s="149">
        <v>38.9</v>
      </c>
      <c r="AP11" s="144">
        <v>46.2</v>
      </c>
      <c r="AQ11" s="144">
        <v>43.5</v>
      </c>
      <c r="AR11" s="301">
        <v>52.3</v>
      </c>
      <c r="AS11" s="149">
        <v>46.9</v>
      </c>
      <c r="AT11" s="144">
        <v>56.8</v>
      </c>
      <c r="AU11" s="144">
        <v>50.3</v>
      </c>
      <c r="AV11" s="301">
        <v>60.4</v>
      </c>
      <c r="AW11" s="149">
        <v>52</v>
      </c>
      <c r="AX11" s="144">
        <v>64.8</v>
      </c>
      <c r="AY11" s="144">
        <v>55.2</v>
      </c>
      <c r="AZ11" s="302">
        <v>67.2</v>
      </c>
      <c r="BA11" s="149">
        <v>59.1</v>
      </c>
      <c r="BB11" s="144">
        <v>71.099999999999994</v>
      </c>
      <c r="BC11" s="149">
        <v>63.3</v>
      </c>
      <c r="BD11" s="144">
        <v>74.8</v>
      </c>
      <c r="BE11" s="144">
        <v>66.400000000000006</v>
      </c>
      <c r="BF11" s="302">
        <v>77.5</v>
      </c>
      <c r="BG11" s="149">
        <v>70.5</v>
      </c>
      <c r="BH11" s="144">
        <v>78.5</v>
      </c>
      <c r="BI11" s="283"/>
      <c r="BJ11" s="283"/>
      <c r="BK11" s="283"/>
      <c r="BL11" s="283"/>
    </row>
    <row r="12" spans="1:64" ht="14.25">
      <c r="A12" s="8" t="s">
        <v>125</v>
      </c>
      <c r="B12" s="8" t="s">
        <v>69</v>
      </c>
      <c r="C12" s="162" t="s">
        <v>81</v>
      </c>
      <c r="D12" s="60">
        <v>64.2</v>
      </c>
      <c r="E12" s="80">
        <v>76.3</v>
      </c>
      <c r="F12" s="148">
        <v>67</v>
      </c>
      <c r="G12" s="347">
        <v>79.099999999999994</v>
      </c>
      <c r="H12" s="60">
        <v>69.5</v>
      </c>
      <c r="I12" s="80">
        <v>80.5</v>
      </c>
      <c r="J12" s="217"/>
      <c r="AF12" s="8" t="s">
        <v>125</v>
      </c>
      <c r="AG12" s="8" t="s">
        <v>69</v>
      </c>
      <c r="AH12" s="162" t="s">
        <v>81</v>
      </c>
      <c r="AI12" s="60">
        <v>22.2</v>
      </c>
      <c r="AJ12" s="80">
        <v>23.8</v>
      </c>
      <c r="AK12" s="60">
        <v>27.9</v>
      </c>
      <c r="AL12" s="80">
        <v>30.8</v>
      </c>
      <c r="AM12" s="148">
        <v>33.6</v>
      </c>
      <c r="AN12" s="350">
        <v>38.1</v>
      </c>
      <c r="AO12" s="60">
        <v>38.6</v>
      </c>
      <c r="AP12" s="80">
        <v>44.9</v>
      </c>
      <c r="AQ12" s="80">
        <v>43.2</v>
      </c>
      <c r="AR12" s="351">
        <v>51.4</v>
      </c>
      <c r="AS12" s="60">
        <v>46.9</v>
      </c>
      <c r="AT12" s="80">
        <v>56.2</v>
      </c>
      <c r="AU12" s="80">
        <v>49.6</v>
      </c>
      <c r="AV12" s="351">
        <v>60.4</v>
      </c>
      <c r="AW12" s="348">
        <v>51.7</v>
      </c>
      <c r="AX12" s="148">
        <v>63.3</v>
      </c>
      <c r="AY12" s="148">
        <v>55.1</v>
      </c>
      <c r="AZ12" s="347">
        <v>67</v>
      </c>
      <c r="BA12" s="60">
        <v>59.9</v>
      </c>
      <c r="BB12" s="80">
        <v>71.900000000000006</v>
      </c>
      <c r="BC12" s="60">
        <v>64.2</v>
      </c>
      <c r="BD12" s="80">
        <v>76.3</v>
      </c>
      <c r="BE12" s="148">
        <v>67</v>
      </c>
      <c r="BF12" s="347">
        <v>79.099999999999994</v>
      </c>
      <c r="BG12" s="60">
        <v>69.5</v>
      </c>
      <c r="BH12" s="80">
        <v>80.5</v>
      </c>
      <c r="BI12" s="284"/>
      <c r="BJ12" s="284"/>
      <c r="BK12" s="284"/>
      <c r="BL12" s="284"/>
    </row>
    <row r="13" spans="1:64">
      <c r="A13" s="8"/>
      <c r="B13" s="8"/>
      <c r="C13" s="12" t="s">
        <v>21</v>
      </c>
      <c r="D13" s="90">
        <f t="shared" ref="D13:I13" si="4">ROUND(D10/D11*100,0)</f>
        <v>104</v>
      </c>
      <c r="E13" s="90">
        <f t="shared" si="4"/>
        <v>99</v>
      </c>
      <c r="F13" s="147">
        <f t="shared" si="4"/>
        <v>103</v>
      </c>
      <c r="G13" s="147">
        <f t="shared" si="4"/>
        <v>99</v>
      </c>
      <c r="H13" s="90">
        <f t="shared" si="4"/>
        <v>102</v>
      </c>
      <c r="I13" s="90">
        <f t="shared" si="4"/>
        <v>99</v>
      </c>
      <c r="J13" s="218"/>
      <c r="AF13" s="8"/>
      <c r="AG13" s="8"/>
      <c r="AH13" s="12" t="s">
        <v>21</v>
      </c>
      <c r="AI13" s="93">
        <f t="shared" ref="AI13:BH13" si="5">ROUND(AI10/AI11*100,0)</f>
        <v>111</v>
      </c>
      <c r="AJ13" s="90">
        <f t="shared" si="5"/>
        <v>106</v>
      </c>
      <c r="AK13" s="90">
        <f t="shared" si="5"/>
        <v>112</v>
      </c>
      <c r="AL13" s="90">
        <f t="shared" si="5"/>
        <v>103</v>
      </c>
      <c r="AM13" s="147">
        <f t="shared" si="5"/>
        <v>109</v>
      </c>
      <c r="AN13" s="147">
        <f t="shared" si="5"/>
        <v>101</v>
      </c>
      <c r="AO13" s="90">
        <f t="shared" si="5"/>
        <v>110</v>
      </c>
      <c r="AP13" s="90">
        <f t="shared" si="5"/>
        <v>103</v>
      </c>
      <c r="AQ13" s="90">
        <f t="shared" si="5"/>
        <v>108</v>
      </c>
      <c r="AR13" s="90">
        <f t="shared" si="5"/>
        <v>102</v>
      </c>
      <c r="AS13" s="90">
        <f t="shared" si="5"/>
        <v>106</v>
      </c>
      <c r="AT13" s="90">
        <f t="shared" si="5"/>
        <v>99</v>
      </c>
      <c r="AU13" s="90">
        <f t="shared" si="5"/>
        <v>104</v>
      </c>
      <c r="AV13" s="90">
        <f t="shared" si="5"/>
        <v>99</v>
      </c>
      <c r="AW13" s="147">
        <f t="shared" si="5"/>
        <v>105</v>
      </c>
      <c r="AX13" s="147">
        <f t="shared" si="5"/>
        <v>97</v>
      </c>
      <c r="AY13" s="147">
        <f>ROUND(AY10/AY11*100,0)</f>
        <v>104</v>
      </c>
      <c r="AZ13" s="147">
        <f>ROUND(AZ10/AZ11*100,0)</f>
        <v>99</v>
      </c>
      <c r="BA13" s="90">
        <f t="shared" si="5"/>
        <v>105</v>
      </c>
      <c r="BB13" s="90">
        <f t="shared" si="5"/>
        <v>99</v>
      </c>
      <c r="BC13" s="90">
        <f t="shared" si="5"/>
        <v>104</v>
      </c>
      <c r="BD13" s="90">
        <f t="shared" si="5"/>
        <v>99</v>
      </c>
      <c r="BE13" s="147">
        <f t="shared" si="5"/>
        <v>103</v>
      </c>
      <c r="BF13" s="147">
        <f t="shared" si="5"/>
        <v>99</v>
      </c>
      <c r="BG13" s="90">
        <f t="shared" si="5"/>
        <v>102</v>
      </c>
      <c r="BH13" s="90">
        <f t="shared" si="5"/>
        <v>99</v>
      </c>
      <c r="BI13" s="235"/>
      <c r="BJ13" s="235"/>
      <c r="BK13" s="235"/>
      <c r="BL13" s="235"/>
    </row>
    <row r="14" spans="1:64">
      <c r="A14" s="8"/>
      <c r="B14" s="274"/>
      <c r="C14" s="15" t="s">
        <v>22</v>
      </c>
      <c r="D14" s="91">
        <f t="shared" ref="D14:I14" si="6">ROUND(D10/D12*100,0)</f>
        <v>103</v>
      </c>
      <c r="E14" s="91">
        <f t="shared" si="6"/>
        <v>97</v>
      </c>
      <c r="F14" s="119">
        <f t="shared" si="6"/>
        <v>102</v>
      </c>
      <c r="G14" s="119">
        <f t="shared" si="6"/>
        <v>97</v>
      </c>
      <c r="H14" s="91">
        <f t="shared" si="6"/>
        <v>104</v>
      </c>
      <c r="I14" s="91">
        <f t="shared" si="6"/>
        <v>96</v>
      </c>
      <c r="J14" s="217"/>
      <c r="AF14" s="8"/>
      <c r="AG14" s="274"/>
      <c r="AH14" s="15" t="s">
        <v>22</v>
      </c>
      <c r="AI14" s="94">
        <f t="shared" ref="AI14:BH14" si="7">ROUND(AI10/AI12*100,0)</f>
        <v>111</v>
      </c>
      <c r="AJ14" s="91">
        <f t="shared" si="7"/>
        <v>106</v>
      </c>
      <c r="AK14" s="91">
        <f t="shared" si="7"/>
        <v>113</v>
      </c>
      <c r="AL14" s="91">
        <f t="shared" si="7"/>
        <v>106</v>
      </c>
      <c r="AM14" s="119">
        <f t="shared" si="7"/>
        <v>112</v>
      </c>
      <c r="AN14" s="119">
        <f t="shared" si="7"/>
        <v>105</v>
      </c>
      <c r="AO14" s="91">
        <f t="shared" si="7"/>
        <v>111</v>
      </c>
      <c r="AP14" s="91">
        <f t="shared" si="7"/>
        <v>106</v>
      </c>
      <c r="AQ14" s="91">
        <f t="shared" si="7"/>
        <v>109</v>
      </c>
      <c r="AR14" s="91">
        <f t="shared" si="7"/>
        <v>104</v>
      </c>
      <c r="AS14" s="91">
        <f t="shared" si="7"/>
        <v>106</v>
      </c>
      <c r="AT14" s="91">
        <f t="shared" si="7"/>
        <v>100</v>
      </c>
      <c r="AU14" s="91">
        <f t="shared" si="7"/>
        <v>105</v>
      </c>
      <c r="AV14" s="91">
        <f t="shared" si="7"/>
        <v>99</v>
      </c>
      <c r="AW14" s="119">
        <f t="shared" si="7"/>
        <v>105</v>
      </c>
      <c r="AX14" s="119">
        <f t="shared" si="7"/>
        <v>99</v>
      </c>
      <c r="AY14" s="119">
        <f>ROUND(AY10/AY12*100,0)</f>
        <v>104</v>
      </c>
      <c r="AZ14" s="119">
        <f>ROUND(AZ10/AZ12*100,0)</f>
        <v>99</v>
      </c>
      <c r="BA14" s="91">
        <f t="shared" si="7"/>
        <v>103</v>
      </c>
      <c r="BB14" s="91">
        <f t="shared" si="7"/>
        <v>98</v>
      </c>
      <c r="BC14" s="91">
        <f t="shared" si="7"/>
        <v>103</v>
      </c>
      <c r="BD14" s="91">
        <f t="shared" si="7"/>
        <v>97</v>
      </c>
      <c r="BE14" s="119">
        <f t="shared" si="7"/>
        <v>102</v>
      </c>
      <c r="BF14" s="119">
        <f t="shared" si="7"/>
        <v>97</v>
      </c>
      <c r="BG14" s="91">
        <f t="shared" si="7"/>
        <v>104</v>
      </c>
      <c r="BH14" s="91">
        <f t="shared" si="7"/>
        <v>96</v>
      </c>
      <c r="BI14" s="235"/>
      <c r="BJ14" s="235"/>
      <c r="BK14" s="235"/>
      <c r="BL14" s="235"/>
    </row>
    <row r="15" spans="1:64" ht="14.25">
      <c r="A15" s="8"/>
      <c r="B15" s="8"/>
      <c r="C15" s="178" t="s">
        <v>78</v>
      </c>
      <c r="D15" s="237">
        <v>61.8</v>
      </c>
      <c r="E15" s="92">
        <v>71.599999999999994</v>
      </c>
      <c r="F15" s="92">
        <v>65.7</v>
      </c>
      <c r="G15" s="246">
        <v>75.099999999999994</v>
      </c>
      <c r="H15" s="237">
        <v>68.8</v>
      </c>
      <c r="I15" s="92">
        <v>78.3</v>
      </c>
      <c r="J15" s="215"/>
      <c r="AF15" s="8"/>
      <c r="AG15" s="8"/>
      <c r="AH15" s="178" t="s">
        <v>78</v>
      </c>
      <c r="AI15" s="237">
        <v>24.6</v>
      </c>
      <c r="AJ15" s="92">
        <v>25.7</v>
      </c>
      <c r="AK15" s="237">
        <v>31.1</v>
      </c>
      <c r="AL15" s="92">
        <v>33</v>
      </c>
      <c r="AM15" s="92">
        <v>37.1</v>
      </c>
      <c r="AN15" s="241">
        <v>40.5</v>
      </c>
      <c r="AO15" s="237">
        <v>42</v>
      </c>
      <c r="AP15" s="92">
        <v>46.9</v>
      </c>
      <c r="AQ15" s="92">
        <v>46.3</v>
      </c>
      <c r="AR15" s="241">
        <v>52.5</v>
      </c>
      <c r="AS15" s="237">
        <v>49.6</v>
      </c>
      <c r="AT15" s="92">
        <v>56.4</v>
      </c>
      <c r="AU15" s="92">
        <v>52</v>
      </c>
      <c r="AV15" s="241">
        <v>59.8</v>
      </c>
      <c r="AW15" s="237">
        <v>53.9</v>
      </c>
      <c r="AX15" s="92">
        <v>62.2</v>
      </c>
      <c r="AY15" s="92">
        <v>55.4</v>
      </c>
      <c r="AZ15" s="246">
        <v>64.5</v>
      </c>
      <c r="BA15" s="237">
        <v>57.6</v>
      </c>
      <c r="BB15" s="92">
        <v>67</v>
      </c>
      <c r="BC15" s="237">
        <v>61.8</v>
      </c>
      <c r="BD15" s="92">
        <v>71.599999999999994</v>
      </c>
      <c r="BE15" s="92">
        <v>65.7</v>
      </c>
      <c r="BF15" s="246">
        <v>75.099999999999994</v>
      </c>
      <c r="BG15" s="237">
        <v>68.8</v>
      </c>
      <c r="BH15" s="92">
        <v>78.3</v>
      </c>
      <c r="BI15" s="282"/>
      <c r="BJ15" s="282"/>
      <c r="BK15" s="282"/>
      <c r="BL15" s="282"/>
    </row>
    <row r="16" spans="1:64" ht="14.25">
      <c r="A16" s="8"/>
      <c r="B16" s="10"/>
      <c r="C16" s="160" t="s">
        <v>79</v>
      </c>
      <c r="D16" s="321">
        <v>64.7</v>
      </c>
      <c r="E16" s="240">
        <v>76.2</v>
      </c>
      <c r="F16" s="240">
        <v>68.599999999999994</v>
      </c>
      <c r="G16" s="282">
        <v>79.5</v>
      </c>
      <c r="H16" s="321">
        <v>71.400000000000006</v>
      </c>
      <c r="I16" s="240">
        <v>82.7</v>
      </c>
      <c r="J16" s="216"/>
      <c r="AF16" s="8"/>
      <c r="AG16" s="10"/>
      <c r="AH16" s="160" t="s">
        <v>79</v>
      </c>
      <c r="AI16" s="321">
        <v>23.8</v>
      </c>
      <c r="AJ16" s="240">
        <v>25.1</v>
      </c>
      <c r="AK16" s="321">
        <v>30.6</v>
      </c>
      <c r="AL16" s="240">
        <v>33.700000000000003</v>
      </c>
      <c r="AM16" s="240">
        <v>36.9</v>
      </c>
      <c r="AN16" s="333">
        <v>42.1</v>
      </c>
      <c r="AO16" s="321">
        <v>42.3</v>
      </c>
      <c r="AP16" s="240">
        <v>49.2</v>
      </c>
      <c r="AQ16" s="240">
        <v>46.4</v>
      </c>
      <c r="AR16" s="333">
        <v>54.9</v>
      </c>
      <c r="AS16" s="321">
        <v>49.9</v>
      </c>
      <c r="AT16" s="240">
        <v>59.7</v>
      </c>
      <c r="AU16" s="240">
        <v>52.6</v>
      </c>
      <c r="AV16" s="333">
        <v>63.4</v>
      </c>
      <c r="AW16" s="321">
        <v>54.4</v>
      </c>
      <c r="AX16" s="240">
        <v>66.099999999999994</v>
      </c>
      <c r="AY16" s="240">
        <v>56.7</v>
      </c>
      <c r="AZ16" s="282">
        <v>68.599999999999994</v>
      </c>
      <c r="BA16" s="321">
        <v>59.6</v>
      </c>
      <c r="BB16" s="240">
        <v>72.2</v>
      </c>
      <c r="BC16" s="321">
        <v>64.7</v>
      </c>
      <c r="BD16" s="240">
        <v>76.2</v>
      </c>
      <c r="BE16" s="240">
        <v>68.599999999999994</v>
      </c>
      <c r="BF16" s="282">
        <v>79.5</v>
      </c>
      <c r="BG16" s="321">
        <v>71.400000000000006</v>
      </c>
      <c r="BH16" s="240">
        <v>82.7</v>
      </c>
      <c r="BI16" s="283"/>
      <c r="BJ16" s="283"/>
      <c r="BK16" s="283"/>
      <c r="BL16" s="283"/>
    </row>
    <row r="17" spans="1:67" ht="14.25">
      <c r="A17" s="8"/>
      <c r="B17" s="8" t="s">
        <v>122</v>
      </c>
      <c r="C17" s="167" t="s">
        <v>81</v>
      </c>
      <c r="D17" s="60">
        <v>64.2</v>
      </c>
      <c r="E17" s="80">
        <v>77.2</v>
      </c>
      <c r="F17" s="80">
        <v>68.3</v>
      </c>
      <c r="G17" s="349">
        <v>81.400000000000006</v>
      </c>
      <c r="H17" s="60">
        <v>71.3</v>
      </c>
      <c r="I17" s="80">
        <v>84.2</v>
      </c>
      <c r="J17" s="217"/>
      <c r="AF17" s="8"/>
      <c r="AG17" s="8" t="s">
        <v>122</v>
      </c>
      <c r="AH17" s="167" t="s">
        <v>81</v>
      </c>
      <c r="AI17" s="60">
        <v>22</v>
      </c>
      <c r="AJ17" s="80">
        <v>24</v>
      </c>
      <c r="AK17" s="60">
        <v>28.3</v>
      </c>
      <c r="AL17" s="80">
        <v>31.4</v>
      </c>
      <c r="AM17" s="148">
        <v>34.200000000000003</v>
      </c>
      <c r="AN17" s="350">
        <v>39.1</v>
      </c>
      <c r="AO17" s="60">
        <v>39.700000000000003</v>
      </c>
      <c r="AP17" s="80">
        <v>46.6</v>
      </c>
      <c r="AQ17" s="80">
        <v>44.5</v>
      </c>
      <c r="AR17" s="351">
        <v>53.4</v>
      </c>
      <c r="AS17" s="60">
        <v>48.5</v>
      </c>
      <c r="AT17" s="80">
        <v>58.9</v>
      </c>
      <c r="AU17" s="80">
        <v>51.4</v>
      </c>
      <c r="AV17" s="351">
        <v>62.8</v>
      </c>
      <c r="AW17" s="60">
        <v>53.4</v>
      </c>
      <c r="AX17" s="80">
        <v>65.7</v>
      </c>
      <c r="AY17" s="148">
        <v>55.5</v>
      </c>
      <c r="AZ17" s="347">
        <v>68.5</v>
      </c>
      <c r="BA17" s="60">
        <v>59.1</v>
      </c>
      <c r="BB17" s="80">
        <v>72.400000000000006</v>
      </c>
      <c r="BC17" s="60">
        <v>64.2</v>
      </c>
      <c r="BD17" s="80">
        <v>77.2</v>
      </c>
      <c r="BE17" s="80">
        <v>68.3</v>
      </c>
      <c r="BF17" s="349">
        <v>81.400000000000006</v>
      </c>
      <c r="BG17" s="60">
        <v>71.3</v>
      </c>
      <c r="BH17" s="80">
        <v>84.2</v>
      </c>
      <c r="BI17" s="284"/>
      <c r="BJ17" s="284"/>
      <c r="BK17" s="284"/>
      <c r="BL17" s="284"/>
    </row>
    <row r="18" spans="1:67">
      <c r="A18" s="84"/>
      <c r="B18" s="8"/>
      <c r="C18" s="12" t="s">
        <v>21</v>
      </c>
      <c r="D18" s="90">
        <f t="shared" ref="D18:I18" si="8">ROUND(D15/D16*100,0)</f>
        <v>96</v>
      </c>
      <c r="E18" s="90">
        <f t="shared" si="8"/>
        <v>94</v>
      </c>
      <c r="F18" s="90">
        <f t="shared" si="8"/>
        <v>96</v>
      </c>
      <c r="G18" s="90">
        <f t="shared" si="8"/>
        <v>94</v>
      </c>
      <c r="H18" s="90">
        <f t="shared" si="8"/>
        <v>96</v>
      </c>
      <c r="I18" s="90">
        <f t="shared" si="8"/>
        <v>95</v>
      </c>
      <c r="J18" s="218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F18" s="84"/>
      <c r="AG18" s="8"/>
      <c r="AH18" s="12" t="s">
        <v>21</v>
      </c>
      <c r="AI18" s="93">
        <f t="shared" ref="AI18:BH18" si="9">ROUND(AI15/AI16*100,0)</f>
        <v>103</v>
      </c>
      <c r="AJ18" s="90">
        <f t="shared" si="9"/>
        <v>102</v>
      </c>
      <c r="AK18" s="90">
        <f t="shared" si="9"/>
        <v>102</v>
      </c>
      <c r="AL18" s="90">
        <f t="shared" si="9"/>
        <v>98</v>
      </c>
      <c r="AM18" s="90">
        <f t="shared" si="9"/>
        <v>101</v>
      </c>
      <c r="AN18" s="90">
        <f t="shared" si="9"/>
        <v>96</v>
      </c>
      <c r="AO18" s="90">
        <f t="shared" si="9"/>
        <v>99</v>
      </c>
      <c r="AP18" s="90">
        <f t="shared" si="9"/>
        <v>95</v>
      </c>
      <c r="AQ18" s="90">
        <f t="shared" si="9"/>
        <v>100</v>
      </c>
      <c r="AR18" s="90">
        <f t="shared" si="9"/>
        <v>96</v>
      </c>
      <c r="AS18" s="90">
        <f t="shared" si="9"/>
        <v>99</v>
      </c>
      <c r="AT18" s="90">
        <f t="shared" si="9"/>
        <v>94</v>
      </c>
      <c r="AU18" s="90">
        <f t="shared" si="9"/>
        <v>99</v>
      </c>
      <c r="AV18" s="90">
        <f t="shared" si="9"/>
        <v>94</v>
      </c>
      <c r="AW18" s="90">
        <f t="shared" si="9"/>
        <v>99</v>
      </c>
      <c r="AX18" s="90">
        <f t="shared" si="9"/>
        <v>94</v>
      </c>
      <c r="AY18" s="147">
        <f>ROUND(AY15/AY16*100,0)</f>
        <v>98</v>
      </c>
      <c r="AZ18" s="147">
        <f>ROUND(AZ15/AZ16*100,0)</f>
        <v>94</v>
      </c>
      <c r="BA18" s="90">
        <f t="shared" si="9"/>
        <v>97</v>
      </c>
      <c r="BB18" s="90">
        <f t="shared" si="9"/>
        <v>93</v>
      </c>
      <c r="BC18" s="90">
        <f t="shared" si="9"/>
        <v>96</v>
      </c>
      <c r="BD18" s="90">
        <f t="shared" si="9"/>
        <v>94</v>
      </c>
      <c r="BE18" s="90">
        <f t="shared" si="9"/>
        <v>96</v>
      </c>
      <c r="BF18" s="90">
        <f t="shared" si="9"/>
        <v>94</v>
      </c>
      <c r="BG18" s="90">
        <f t="shared" si="9"/>
        <v>96</v>
      </c>
      <c r="BH18" s="90">
        <f t="shared" si="9"/>
        <v>95</v>
      </c>
      <c r="BI18" s="235"/>
      <c r="BJ18" s="235"/>
      <c r="BK18" s="235"/>
      <c r="BL18" s="235"/>
    </row>
    <row r="19" spans="1:67">
      <c r="A19" s="10"/>
      <c r="B19" s="274"/>
      <c r="C19" s="15" t="s">
        <v>22</v>
      </c>
      <c r="D19" s="91">
        <f t="shared" ref="D19:I19" si="10">ROUND(D15/D17*100,0)</f>
        <v>96</v>
      </c>
      <c r="E19" s="91">
        <f t="shared" si="10"/>
        <v>93</v>
      </c>
      <c r="F19" s="91">
        <f t="shared" si="10"/>
        <v>96</v>
      </c>
      <c r="G19" s="91">
        <f t="shared" si="10"/>
        <v>92</v>
      </c>
      <c r="H19" s="91">
        <f t="shared" si="10"/>
        <v>96</v>
      </c>
      <c r="I19" s="91">
        <f t="shared" si="10"/>
        <v>93</v>
      </c>
      <c r="J19" s="217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F19" s="10"/>
      <c r="AG19" s="274"/>
      <c r="AH19" s="15" t="s">
        <v>22</v>
      </c>
      <c r="AI19" s="94">
        <f t="shared" ref="AI19:BH19" si="11">ROUND(AI15/AI17*100,0)</f>
        <v>112</v>
      </c>
      <c r="AJ19" s="91">
        <f t="shared" si="11"/>
        <v>107</v>
      </c>
      <c r="AK19" s="91">
        <f t="shared" si="11"/>
        <v>110</v>
      </c>
      <c r="AL19" s="91">
        <f t="shared" si="11"/>
        <v>105</v>
      </c>
      <c r="AM19" s="91">
        <f t="shared" si="11"/>
        <v>108</v>
      </c>
      <c r="AN19" s="91">
        <f t="shared" si="11"/>
        <v>104</v>
      </c>
      <c r="AO19" s="91">
        <f t="shared" si="11"/>
        <v>106</v>
      </c>
      <c r="AP19" s="91">
        <f t="shared" si="11"/>
        <v>101</v>
      </c>
      <c r="AQ19" s="91">
        <f t="shared" si="11"/>
        <v>104</v>
      </c>
      <c r="AR19" s="91">
        <f t="shared" si="11"/>
        <v>98</v>
      </c>
      <c r="AS19" s="91">
        <f t="shared" si="11"/>
        <v>102</v>
      </c>
      <c r="AT19" s="91">
        <f t="shared" si="11"/>
        <v>96</v>
      </c>
      <c r="AU19" s="91">
        <f t="shared" si="11"/>
        <v>101</v>
      </c>
      <c r="AV19" s="91">
        <f t="shared" si="11"/>
        <v>95</v>
      </c>
      <c r="AW19" s="91">
        <f t="shared" si="11"/>
        <v>101</v>
      </c>
      <c r="AX19" s="91">
        <f t="shared" si="11"/>
        <v>95</v>
      </c>
      <c r="AY19" s="119">
        <f>ROUND(AY15/AY17*100,0)</f>
        <v>100</v>
      </c>
      <c r="AZ19" s="119">
        <f>ROUND(AZ15/AZ17*100,0)</f>
        <v>94</v>
      </c>
      <c r="BA19" s="91">
        <f t="shared" si="11"/>
        <v>97</v>
      </c>
      <c r="BB19" s="91">
        <f t="shared" si="11"/>
        <v>93</v>
      </c>
      <c r="BC19" s="91">
        <f t="shared" si="11"/>
        <v>96</v>
      </c>
      <c r="BD19" s="91">
        <f t="shared" si="11"/>
        <v>93</v>
      </c>
      <c r="BE19" s="91">
        <f t="shared" si="11"/>
        <v>96</v>
      </c>
      <c r="BF19" s="91">
        <f t="shared" si="11"/>
        <v>92</v>
      </c>
      <c r="BG19" s="91">
        <f t="shared" si="11"/>
        <v>96</v>
      </c>
      <c r="BH19" s="91">
        <f t="shared" si="11"/>
        <v>93</v>
      </c>
      <c r="BI19" s="235"/>
      <c r="BJ19" s="235"/>
      <c r="BK19" s="235"/>
      <c r="BL19" s="235"/>
    </row>
    <row r="20" spans="1:67" ht="14.25">
      <c r="A20" s="84"/>
      <c r="B20" s="8"/>
      <c r="C20" s="158" t="s">
        <v>78</v>
      </c>
      <c r="D20" s="79">
        <v>64.900000000000006</v>
      </c>
      <c r="E20" s="79">
        <v>73.2</v>
      </c>
      <c r="F20" s="79">
        <v>67</v>
      </c>
      <c r="G20" s="79">
        <v>74.599999999999994</v>
      </c>
      <c r="H20" s="79">
        <v>69.3</v>
      </c>
      <c r="I20" s="79">
        <v>76.599999999999994</v>
      </c>
      <c r="J20" s="215"/>
      <c r="O20" s="19"/>
      <c r="P20" s="285"/>
      <c r="Q20" s="285"/>
      <c r="R20" s="285"/>
      <c r="S20" s="285"/>
      <c r="T20" s="285"/>
      <c r="U20" s="285"/>
      <c r="V20" s="285"/>
      <c r="W20" s="285"/>
      <c r="X20" s="285"/>
      <c r="Y20" s="285"/>
      <c r="Z20" s="286"/>
      <c r="AA20" s="285"/>
      <c r="AB20" s="285"/>
      <c r="AC20" s="285"/>
      <c r="AD20" s="19"/>
      <c r="AF20" s="84"/>
      <c r="AG20" s="8"/>
      <c r="AH20" s="158" t="s">
        <v>78</v>
      </c>
      <c r="AI20" s="79">
        <v>22.5</v>
      </c>
      <c r="AJ20" s="79">
        <v>25.2</v>
      </c>
      <c r="AK20" s="79">
        <v>29.2</v>
      </c>
      <c r="AL20" s="79">
        <v>32.700000000000003</v>
      </c>
      <c r="AM20" s="79">
        <v>35.200000000000003</v>
      </c>
      <c r="AN20" s="79">
        <v>39.9</v>
      </c>
      <c r="AO20" s="79">
        <v>40.4</v>
      </c>
      <c r="AP20" s="79">
        <v>46.5</v>
      </c>
      <c r="AQ20" s="79">
        <v>45.3</v>
      </c>
      <c r="AR20" s="79">
        <v>52.3</v>
      </c>
      <c r="AS20" s="79">
        <v>49.4</v>
      </c>
      <c r="AT20" s="79">
        <v>57</v>
      </c>
      <c r="AU20" s="79">
        <v>52.5</v>
      </c>
      <c r="AV20" s="79">
        <v>61</v>
      </c>
      <c r="AW20" s="79">
        <v>54.6</v>
      </c>
      <c r="AX20" s="79">
        <v>64.099999999999994</v>
      </c>
      <c r="AY20" s="79">
        <v>57.6</v>
      </c>
      <c r="AZ20" s="79">
        <v>67.400000000000006</v>
      </c>
      <c r="BA20" s="79">
        <v>61.5</v>
      </c>
      <c r="BB20" s="79">
        <v>70.2</v>
      </c>
      <c r="BC20" s="79">
        <v>64.900000000000006</v>
      </c>
      <c r="BD20" s="79">
        <v>73.2</v>
      </c>
      <c r="BE20" s="79">
        <v>67</v>
      </c>
      <c r="BF20" s="79">
        <v>74.599999999999994</v>
      </c>
      <c r="BG20" s="79">
        <v>69.3</v>
      </c>
      <c r="BH20" s="79">
        <v>76.599999999999994</v>
      </c>
      <c r="BI20" s="282"/>
      <c r="BJ20" s="282"/>
      <c r="BK20" s="282"/>
      <c r="BL20" s="282"/>
      <c r="BN20" s="96"/>
      <c r="BO20" s="96"/>
    </row>
    <row r="21" spans="1:67" ht="14.25">
      <c r="A21" s="84"/>
      <c r="B21" s="8"/>
      <c r="C21" s="160" t="s">
        <v>79</v>
      </c>
      <c r="D21" s="79">
        <v>69.099999999999994</v>
      </c>
      <c r="E21" s="79">
        <v>77.5</v>
      </c>
      <c r="F21" s="79">
        <v>71.3</v>
      </c>
      <c r="G21" s="79">
        <v>79.400000000000006</v>
      </c>
      <c r="H21" s="79">
        <v>73</v>
      </c>
      <c r="I21" s="79">
        <v>80.7</v>
      </c>
      <c r="J21" s="216"/>
      <c r="O21" s="19"/>
      <c r="P21" s="287"/>
      <c r="Q21" s="287"/>
      <c r="R21" s="287"/>
      <c r="S21" s="288"/>
      <c r="T21" s="288"/>
      <c r="U21" s="289"/>
      <c r="V21" s="289"/>
      <c r="W21" s="289"/>
      <c r="X21" s="289"/>
      <c r="Y21" s="289"/>
      <c r="Z21" s="289"/>
      <c r="AA21" s="289"/>
      <c r="AB21" s="289"/>
      <c r="AC21" s="289"/>
      <c r="AD21" s="19"/>
      <c r="AF21" s="84"/>
      <c r="AG21" s="8"/>
      <c r="AH21" s="160" t="s">
        <v>79</v>
      </c>
      <c r="AI21" s="79">
        <v>18.2</v>
      </c>
      <c r="AJ21" s="79">
        <v>20.2</v>
      </c>
      <c r="AK21" s="79">
        <v>25.2</v>
      </c>
      <c r="AL21" s="79">
        <v>27.9</v>
      </c>
      <c r="AM21" s="79">
        <v>33.799999999999997</v>
      </c>
      <c r="AN21" s="79">
        <v>38.700000000000003</v>
      </c>
      <c r="AO21" s="79">
        <v>39</v>
      </c>
      <c r="AP21" s="79">
        <v>47</v>
      </c>
      <c r="AQ21" s="79">
        <v>44.9</v>
      </c>
      <c r="AR21" s="79">
        <v>53</v>
      </c>
      <c r="AS21" s="79">
        <v>49.9</v>
      </c>
      <c r="AT21" s="79">
        <v>58.8</v>
      </c>
      <c r="AU21" s="79">
        <v>53.5</v>
      </c>
      <c r="AV21" s="79">
        <v>63.9</v>
      </c>
      <c r="AW21" s="79">
        <v>56.5</v>
      </c>
      <c r="AX21" s="79">
        <v>66.599999999999994</v>
      </c>
      <c r="AY21" s="79">
        <v>60.3</v>
      </c>
      <c r="AZ21" s="79">
        <v>71.099999999999994</v>
      </c>
      <c r="BA21" s="79">
        <v>64.599999999999994</v>
      </c>
      <c r="BB21" s="79">
        <v>74.3</v>
      </c>
      <c r="BC21" s="79">
        <v>69.099999999999994</v>
      </c>
      <c r="BD21" s="79">
        <v>77.5</v>
      </c>
      <c r="BE21" s="79">
        <v>71.3</v>
      </c>
      <c r="BF21" s="79">
        <v>79.400000000000006</v>
      </c>
      <c r="BG21" s="79">
        <v>73</v>
      </c>
      <c r="BH21" s="79">
        <v>80.7</v>
      </c>
      <c r="BI21" s="282"/>
      <c r="BJ21" s="282"/>
      <c r="BK21" s="282"/>
      <c r="BL21" s="282"/>
    </row>
    <row r="22" spans="1:67" ht="15.75">
      <c r="A22" s="10" t="s">
        <v>126</v>
      </c>
      <c r="B22" s="8" t="s">
        <v>147</v>
      </c>
      <c r="C22" s="162" t="s">
        <v>81</v>
      </c>
      <c r="D22" s="148">
        <v>63.1</v>
      </c>
      <c r="E22" s="148">
        <v>74</v>
      </c>
      <c r="F22" s="148">
        <v>65.7</v>
      </c>
      <c r="G22" s="148">
        <v>76.7</v>
      </c>
      <c r="H22" s="148">
        <v>67.599999999999994</v>
      </c>
      <c r="I22" s="148">
        <v>77.8</v>
      </c>
      <c r="J22" s="217"/>
      <c r="AC22" s="72"/>
      <c r="AD22" s="19"/>
      <c r="AF22" s="10" t="s">
        <v>126</v>
      </c>
      <c r="AG22" s="8" t="s">
        <v>127</v>
      </c>
      <c r="AH22" s="162" t="s">
        <v>81</v>
      </c>
      <c r="AI22" s="148">
        <v>18.899999999999999</v>
      </c>
      <c r="AJ22" s="148">
        <v>21.4</v>
      </c>
      <c r="AK22" s="148">
        <v>25.4</v>
      </c>
      <c r="AL22" s="148">
        <v>28.6</v>
      </c>
      <c r="AM22" s="148">
        <v>31</v>
      </c>
      <c r="AN22" s="148">
        <v>35.799999999999997</v>
      </c>
      <c r="AO22" s="148">
        <v>36.6</v>
      </c>
      <c r="AP22" s="148">
        <v>43.1</v>
      </c>
      <c r="AQ22" s="148">
        <v>41.8</v>
      </c>
      <c r="AR22" s="148">
        <v>49.8</v>
      </c>
      <c r="AS22" s="148">
        <v>46.1</v>
      </c>
      <c r="AT22" s="148">
        <v>55.4</v>
      </c>
      <c r="AU22" s="148">
        <v>49.3</v>
      </c>
      <c r="AV22" s="148">
        <v>59.4</v>
      </c>
      <c r="AW22" s="148">
        <v>51.7</v>
      </c>
      <c r="AX22" s="148">
        <v>62.2</v>
      </c>
      <c r="AY22" s="148">
        <v>54.7</v>
      </c>
      <c r="AZ22" s="148">
        <v>66.2</v>
      </c>
      <c r="BA22" s="148">
        <v>59</v>
      </c>
      <c r="BB22" s="148">
        <v>70.3</v>
      </c>
      <c r="BC22" s="148">
        <v>63.1</v>
      </c>
      <c r="BD22" s="148">
        <v>74</v>
      </c>
      <c r="BE22" s="148">
        <v>65.7</v>
      </c>
      <c r="BF22" s="148">
        <v>76.7</v>
      </c>
      <c r="BG22" s="148">
        <v>67.599999999999994</v>
      </c>
      <c r="BH22" s="148">
        <v>77.8</v>
      </c>
      <c r="BI22" s="282"/>
      <c r="BJ22" s="282"/>
      <c r="BK22" s="282"/>
      <c r="BL22" s="282"/>
    </row>
    <row r="23" spans="1:67" ht="14.25">
      <c r="A23" s="84"/>
      <c r="B23" s="8"/>
      <c r="C23" s="12" t="s">
        <v>21</v>
      </c>
      <c r="D23" s="93">
        <f t="shared" ref="D23:I23" si="12">ROUND(D20/D21*100,0)</f>
        <v>94</v>
      </c>
      <c r="E23" s="93">
        <f t="shared" si="12"/>
        <v>94</v>
      </c>
      <c r="F23" s="93">
        <f t="shared" si="12"/>
        <v>94</v>
      </c>
      <c r="G23" s="93">
        <f t="shared" si="12"/>
        <v>94</v>
      </c>
      <c r="H23" s="93">
        <f t="shared" si="12"/>
        <v>95</v>
      </c>
      <c r="I23" s="90">
        <f t="shared" si="12"/>
        <v>95</v>
      </c>
      <c r="J23" s="218"/>
      <c r="AC23" s="72"/>
      <c r="AD23" s="19"/>
      <c r="AF23" s="84"/>
      <c r="AG23" s="8"/>
      <c r="AH23" s="12" t="s">
        <v>21</v>
      </c>
      <c r="AI23" s="93">
        <f>ROUND(AI20/AI21*100,0)</f>
        <v>124</v>
      </c>
      <c r="AJ23" s="93">
        <f t="shared" ref="AJ23:BH23" si="13">ROUND(AJ20/AJ21*100,0)</f>
        <v>125</v>
      </c>
      <c r="AK23" s="93">
        <f t="shared" si="13"/>
        <v>116</v>
      </c>
      <c r="AL23" s="93">
        <f t="shared" si="13"/>
        <v>117</v>
      </c>
      <c r="AM23" s="93">
        <f t="shared" si="13"/>
        <v>104</v>
      </c>
      <c r="AN23" s="93">
        <f t="shared" si="13"/>
        <v>103</v>
      </c>
      <c r="AO23" s="93">
        <f t="shared" si="13"/>
        <v>104</v>
      </c>
      <c r="AP23" s="93">
        <f t="shared" si="13"/>
        <v>99</v>
      </c>
      <c r="AQ23" s="93">
        <f t="shared" si="13"/>
        <v>101</v>
      </c>
      <c r="AR23" s="93">
        <f t="shared" si="13"/>
        <v>99</v>
      </c>
      <c r="AS23" s="93">
        <f t="shared" si="13"/>
        <v>99</v>
      </c>
      <c r="AT23" s="93">
        <f t="shared" si="13"/>
        <v>97</v>
      </c>
      <c r="AU23" s="93">
        <f t="shared" si="13"/>
        <v>98</v>
      </c>
      <c r="AV23" s="93">
        <f t="shared" si="13"/>
        <v>95</v>
      </c>
      <c r="AW23" s="93">
        <f t="shared" si="13"/>
        <v>97</v>
      </c>
      <c r="AX23" s="93">
        <f t="shared" si="13"/>
        <v>96</v>
      </c>
      <c r="AY23" s="93">
        <f>ROUND(AY20/AY21*100,0)</f>
        <v>96</v>
      </c>
      <c r="AZ23" s="93">
        <f>ROUND(AZ20/AZ21*100,0)</f>
        <v>95</v>
      </c>
      <c r="BA23" s="93">
        <f t="shared" si="13"/>
        <v>95</v>
      </c>
      <c r="BB23" s="93">
        <f t="shared" si="13"/>
        <v>94</v>
      </c>
      <c r="BC23" s="93">
        <f t="shared" si="13"/>
        <v>94</v>
      </c>
      <c r="BD23" s="93">
        <f t="shared" si="13"/>
        <v>94</v>
      </c>
      <c r="BE23" s="93">
        <f t="shared" si="13"/>
        <v>94</v>
      </c>
      <c r="BF23" s="93">
        <f t="shared" si="13"/>
        <v>94</v>
      </c>
      <c r="BG23" s="93">
        <f t="shared" si="13"/>
        <v>95</v>
      </c>
      <c r="BH23" s="90">
        <f t="shared" si="13"/>
        <v>95</v>
      </c>
      <c r="BI23" s="282"/>
      <c r="BJ23" s="282"/>
      <c r="BK23" s="282"/>
      <c r="BL23" s="282"/>
    </row>
    <row r="24" spans="1:67" ht="14.25">
      <c r="A24" s="84"/>
      <c r="B24" s="274"/>
      <c r="C24" s="15" t="s">
        <v>22</v>
      </c>
      <c r="D24" s="94">
        <f t="shared" ref="D24:I24" si="14">ROUND(D20/D22*100,0)</f>
        <v>103</v>
      </c>
      <c r="E24" s="94">
        <f t="shared" si="14"/>
        <v>99</v>
      </c>
      <c r="F24" s="94">
        <f t="shared" si="14"/>
        <v>102</v>
      </c>
      <c r="G24" s="94">
        <f t="shared" si="14"/>
        <v>97</v>
      </c>
      <c r="H24" s="94">
        <f t="shared" si="14"/>
        <v>103</v>
      </c>
      <c r="I24" s="91">
        <f t="shared" si="14"/>
        <v>98</v>
      </c>
      <c r="J24" s="217"/>
      <c r="AC24" s="72"/>
      <c r="AD24" s="19"/>
      <c r="AF24" s="84"/>
      <c r="AG24" s="274"/>
      <c r="AH24" s="15" t="s">
        <v>22</v>
      </c>
      <c r="AI24" s="94">
        <f>ROUND(AI20/AI22*100,0)</f>
        <v>119</v>
      </c>
      <c r="AJ24" s="94">
        <f t="shared" ref="AJ24:BH24" si="15">ROUND(AJ20/AJ22*100,0)</f>
        <v>118</v>
      </c>
      <c r="AK24" s="94">
        <f t="shared" si="15"/>
        <v>115</v>
      </c>
      <c r="AL24" s="94">
        <f t="shared" si="15"/>
        <v>114</v>
      </c>
      <c r="AM24" s="94">
        <f t="shared" si="15"/>
        <v>114</v>
      </c>
      <c r="AN24" s="94">
        <f t="shared" si="15"/>
        <v>111</v>
      </c>
      <c r="AO24" s="94">
        <f t="shared" si="15"/>
        <v>110</v>
      </c>
      <c r="AP24" s="94">
        <f t="shared" si="15"/>
        <v>108</v>
      </c>
      <c r="AQ24" s="94">
        <f t="shared" si="15"/>
        <v>108</v>
      </c>
      <c r="AR24" s="94">
        <f t="shared" si="15"/>
        <v>105</v>
      </c>
      <c r="AS24" s="94">
        <f t="shared" si="15"/>
        <v>107</v>
      </c>
      <c r="AT24" s="94">
        <f t="shared" si="15"/>
        <v>103</v>
      </c>
      <c r="AU24" s="94">
        <f t="shared" si="15"/>
        <v>106</v>
      </c>
      <c r="AV24" s="94">
        <f t="shared" si="15"/>
        <v>103</v>
      </c>
      <c r="AW24" s="94">
        <f t="shared" si="15"/>
        <v>106</v>
      </c>
      <c r="AX24" s="94">
        <f t="shared" si="15"/>
        <v>103</v>
      </c>
      <c r="AY24" s="94">
        <f>ROUND(AY20/AY22*100,0)</f>
        <v>105</v>
      </c>
      <c r="AZ24" s="94">
        <f>ROUND(AZ20/AZ22*100,0)</f>
        <v>102</v>
      </c>
      <c r="BA24" s="94">
        <f t="shared" si="15"/>
        <v>104</v>
      </c>
      <c r="BB24" s="94">
        <f t="shared" si="15"/>
        <v>100</v>
      </c>
      <c r="BC24" s="94">
        <f t="shared" si="15"/>
        <v>103</v>
      </c>
      <c r="BD24" s="94">
        <f t="shared" si="15"/>
        <v>99</v>
      </c>
      <c r="BE24" s="94">
        <f t="shared" si="15"/>
        <v>102</v>
      </c>
      <c r="BF24" s="94">
        <f t="shared" si="15"/>
        <v>97</v>
      </c>
      <c r="BG24" s="94">
        <f t="shared" si="15"/>
        <v>103</v>
      </c>
      <c r="BH24" s="91">
        <f t="shared" si="15"/>
        <v>98</v>
      </c>
      <c r="BI24" s="321"/>
      <c r="BJ24" s="282"/>
      <c r="BK24" s="282"/>
      <c r="BL24" s="282"/>
    </row>
    <row r="25" spans="1:67" ht="14.25">
      <c r="A25" s="10"/>
      <c r="B25" s="8"/>
      <c r="C25" s="158" t="s">
        <v>78</v>
      </c>
      <c r="D25" s="79">
        <f t="shared" ref="D25:I25" si="16">IFERROR(ROUND(AVERAGE(D5,D10,D15,D20),1),"")</f>
        <v>64.2</v>
      </c>
      <c r="E25" s="79">
        <f t="shared" si="16"/>
        <v>71.599999999999994</v>
      </c>
      <c r="F25" s="79">
        <f t="shared" si="16"/>
        <v>67.099999999999994</v>
      </c>
      <c r="G25" s="79">
        <f t="shared" si="16"/>
        <v>74.2</v>
      </c>
      <c r="H25" s="79">
        <f t="shared" si="16"/>
        <v>69.900000000000006</v>
      </c>
      <c r="I25" s="79">
        <f t="shared" si="16"/>
        <v>75.7</v>
      </c>
      <c r="J25" s="215"/>
      <c r="AC25" s="292"/>
      <c r="AD25" s="19"/>
      <c r="AF25" s="10"/>
      <c r="AG25" s="8"/>
      <c r="AH25" s="158" t="s">
        <v>78</v>
      </c>
      <c r="AI25" s="79">
        <f>IFERROR(ROUND(AVERAGE(AI5,AI10,AI15,AI20),1),"")</f>
        <v>24.2</v>
      </c>
      <c r="AJ25" s="79">
        <f t="shared" ref="AJ25:BH25" si="17">IFERROR(ROUND(AVERAGE(AJ5,AJ10,AJ15,AJ20),1),"")</f>
        <v>25.4</v>
      </c>
      <c r="AK25" s="79">
        <f>IFERROR(ROUND(AVERAGE(AK5,AK10,AK15,AK20),1),"")</f>
        <v>30.9</v>
      </c>
      <c r="AL25" s="79">
        <f>IFERROR(ROUND(AVERAGE(AL5,AL10,AL15,AL20),1),"")</f>
        <v>32.700000000000003</v>
      </c>
      <c r="AM25" s="79">
        <f t="shared" si="17"/>
        <v>37</v>
      </c>
      <c r="AN25" s="79">
        <f t="shared" si="17"/>
        <v>40.1</v>
      </c>
      <c r="AO25" s="79">
        <f t="shared" si="17"/>
        <v>42.2</v>
      </c>
      <c r="AP25" s="79">
        <f t="shared" si="17"/>
        <v>46.7</v>
      </c>
      <c r="AQ25" s="79">
        <f t="shared" si="17"/>
        <v>46.5</v>
      </c>
      <c r="AR25" s="79">
        <f t="shared" si="17"/>
        <v>52.2</v>
      </c>
      <c r="AS25" s="79">
        <f t="shared" si="17"/>
        <v>49.5</v>
      </c>
      <c r="AT25" s="79">
        <f t="shared" si="17"/>
        <v>55.2</v>
      </c>
      <c r="AU25" s="79">
        <f t="shared" si="17"/>
        <v>51.8</v>
      </c>
      <c r="AV25" s="79">
        <f t="shared" si="17"/>
        <v>58.7</v>
      </c>
      <c r="AW25" s="79">
        <f t="shared" si="17"/>
        <v>54.1</v>
      </c>
      <c r="AX25" s="79">
        <f t="shared" si="17"/>
        <v>61.6</v>
      </c>
      <c r="AY25" s="79">
        <f>IFERROR(ROUND(AVERAGE(AY5,AY10,AY15,AY20),1),"")</f>
        <v>56.8</v>
      </c>
      <c r="AZ25" s="79">
        <f>IFERROR(ROUND(AVERAGE(AZ5,AZ10,AZ15,AZ20),1),"")</f>
        <v>64.7</v>
      </c>
      <c r="BA25" s="79">
        <f t="shared" si="17"/>
        <v>60.5</v>
      </c>
      <c r="BB25" s="79">
        <f t="shared" si="17"/>
        <v>67.8</v>
      </c>
      <c r="BC25" s="79">
        <f t="shared" si="17"/>
        <v>64.2</v>
      </c>
      <c r="BD25" s="79">
        <f t="shared" si="17"/>
        <v>71.599999999999994</v>
      </c>
      <c r="BE25" s="79">
        <f t="shared" si="17"/>
        <v>67.099999999999994</v>
      </c>
      <c r="BF25" s="79">
        <f t="shared" si="17"/>
        <v>74.2</v>
      </c>
      <c r="BG25" s="79">
        <f t="shared" si="17"/>
        <v>69.900000000000006</v>
      </c>
      <c r="BH25" s="79">
        <f t="shared" si="17"/>
        <v>75.7</v>
      </c>
      <c r="BI25" s="282"/>
      <c r="BJ25" s="282"/>
      <c r="BK25" s="282"/>
      <c r="BL25" s="282"/>
    </row>
    <row r="26" spans="1:67" ht="14.25" customHeight="1">
      <c r="A26" s="8"/>
      <c r="B26" s="8"/>
      <c r="C26" s="160" t="s">
        <v>79</v>
      </c>
      <c r="D26" s="79">
        <f t="shared" ref="D26:I26" si="18">ROUND(AVERAGE(D6,D11,D16),1)</f>
        <v>65.099999999999994</v>
      </c>
      <c r="E26" s="79">
        <f t="shared" si="18"/>
        <v>74.7</v>
      </c>
      <c r="F26" s="79">
        <f t="shared" si="18"/>
        <v>68.7</v>
      </c>
      <c r="G26" s="79">
        <f t="shared" si="18"/>
        <v>77.599999999999994</v>
      </c>
      <c r="H26" s="79">
        <f t="shared" si="18"/>
        <v>71.900000000000006</v>
      </c>
      <c r="I26" s="79">
        <f t="shared" si="18"/>
        <v>79.599999999999994</v>
      </c>
      <c r="J26" s="216"/>
      <c r="AC26" s="292"/>
      <c r="AD26" s="19"/>
      <c r="AF26" s="8"/>
      <c r="AG26" s="8"/>
      <c r="AH26" s="160" t="s">
        <v>79</v>
      </c>
      <c r="AI26" s="79">
        <f>ROUND(AVERAGE(AI6,AI11,AI16),1)</f>
        <v>23.3</v>
      </c>
      <c r="AJ26" s="79">
        <f t="shared" ref="AJ26:BH26" si="19">ROUND(AVERAGE(AJ6,AJ11,AJ16),1)</f>
        <v>24.3</v>
      </c>
      <c r="AK26" s="79">
        <f>ROUND(AVERAGE(AK6,AK11,AK16),1)</f>
        <v>29.8</v>
      </c>
      <c r="AL26" s="79">
        <f t="shared" si="19"/>
        <v>32.4</v>
      </c>
      <c r="AM26" s="79">
        <f t="shared" si="19"/>
        <v>36.1</v>
      </c>
      <c r="AN26" s="79">
        <f t="shared" si="19"/>
        <v>40.299999999999997</v>
      </c>
      <c r="AO26" s="79">
        <f t="shared" si="19"/>
        <v>41.2</v>
      </c>
      <c r="AP26" s="79">
        <f t="shared" si="19"/>
        <v>47</v>
      </c>
      <c r="AQ26" s="79">
        <f t="shared" si="19"/>
        <v>45.6</v>
      </c>
      <c r="AR26" s="79">
        <f t="shared" si="19"/>
        <v>52.8</v>
      </c>
      <c r="AS26" s="79">
        <f t="shared" si="19"/>
        <v>49</v>
      </c>
      <c r="AT26" s="79">
        <f t="shared" si="19"/>
        <v>57.3</v>
      </c>
      <c r="AU26" s="79">
        <f t="shared" si="19"/>
        <v>51.9</v>
      </c>
      <c r="AV26" s="79">
        <f t="shared" si="19"/>
        <v>60.9</v>
      </c>
      <c r="AW26" s="79">
        <f t="shared" si="19"/>
        <v>53.9</v>
      </c>
      <c r="AX26" s="79">
        <f t="shared" si="19"/>
        <v>64.3</v>
      </c>
      <c r="AY26" s="79">
        <f t="shared" si="19"/>
        <v>56.6</v>
      </c>
      <c r="AZ26" s="79">
        <f t="shared" si="19"/>
        <v>67.099999999999994</v>
      </c>
      <c r="BA26" s="79">
        <f t="shared" si="19"/>
        <v>60.5</v>
      </c>
      <c r="BB26" s="79">
        <f t="shared" si="19"/>
        <v>70.7</v>
      </c>
      <c r="BC26" s="79">
        <f t="shared" si="19"/>
        <v>65.099999999999994</v>
      </c>
      <c r="BD26" s="79">
        <f t="shared" si="19"/>
        <v>74.7</v>
      </c>
      <c r="BE26" s="79">
        <f t="shared" si="19"/>
        <v>68.7</v>
      </c>
      <c r="BF26" s="79">
        <f t="shared" si="19"/>
        <v>77.599999999999994</v>
      </c>
      <c r="BG26" s="79">
        <f t="shared" si="19"/>
        <v>71.900000000000006</v>
      </c>
      <c r="BH26" s="79">
        <f t="shared" si="19"/>
        <v>79.599999999999994</v>
      </c>
      <c r="BI26" s="283"/>
      <c r="BJ26" s="283"/>
      <c r="BK26" s="283"/>
      <c r="BL26" s="283"/>
    </row>
    <row r="27" spans="1:67" ht="15" customHeight="1">
      <c r="A27" s="8"/>
      <c r="B27" s="8" t="s">
        <v>48</v>
      </c>
      <c r="C27" s="162" t="s">
        <v>81</v>
      </c>
      <c r="D27" s="79">
        <f t="shared" ref="D27:I27" si="20">ROUND(AVERAGE(D7,D12,D17,D22),1)</f>
        <v>64.5</v>
      </c>
      <c r="E27" s="79">
        <f t="shared" si="20"/>
        <v>75.5</v>
      </c>
      <c r="F27" s="79">
        <f t="shared" si="20"/>
        <v>67.900000000000006</v>
      </c>
      <c r="G27" s="79">
        <f t="shared" si="20"/>
        <v>78.599999999999994</v>
      </c>
      <c r="H27" s="79">
        <f t="shared" si="20"/>
        <v>70.400000000000006</v>
      </c>
      <c r="I27" s="79">
        <f t="shared" si="20"/>
        <v>80.400000000000006</v>
      </c>
      <c r="J27" s="219"/>
      <c r="AC27" s="19"/>
      <c r="AD27" s="19"/>
      <c r="AF27" s="8"/>
      <c r="AG27" s="8" t="s">
        <v>48</v>
      </c>
      <c r="AH27" s="162" t="s">
        <v>81</v>
      </c>
      <c r="AI27" s="79">
        <f>ROUND(AVERAGE(AI7,AI12,AI17,AI22),1)</f>
        <v>21.4</v>
      </c>
      <c r="AJ27" s="79">
        <f t="shared" ref="AJ27:BH27" si="21">ROUND(AVERAGE(AJ7,AJ12,AJ17,AJ22),1)</f>
        <v>23.1</v>
      </c>
      <c r="AK27" s="79">
        <f>ROUND(AVERAGE(AK7,AK12,AK17,AK22),1)</f>
        <v>27.8</v>
      </c>
      <c r="AL27" s="79">
        <f t="shared" si="21"/>
        <v>30.4</v>
      </c>
      <c r="AM27" s="79">
        <f t="shared" si="21"/>
        <v>33.6</v>
      </c>
      <c r="AN27" s="79">
        <f t="shared" si="21"/>
        <v>37.799999999999997</v>
      </c>
      <c r="AO27" s="79">
        <f t="shared" si="21"/>
        <v>38.9</v>
      </c>
      <c r="AP27" s="79">
        <f t="shared" si="21"/>
        <v>44.9</v>
      </c>
      <c r="AQ27" s="79">
        <f t="shared" si="21"/>
        <v>43.8</v>
      </c>
      <c r="AR27" s="79">
        <f t="shared" si="21"/>
        <v>51.5</v>
      </c>
      <c r="AS27" s="79">
        <f t="shared" si="21"/>
        <v>47.6</v>
      </c>
      <c r="AT27" s="79">
        <f t="shared" si="21"/>
        <v>56.6</v>
      </c>
      <c r="AU27" s="79">
        <f t="shared" si="21"/>
        <v>50.5</v>
      </c>
      <c r="AV27" s="79">
        <f t="shared" si="21"/>
        <v>60.6</v>
      </c>
      <c r="AW27" s="79">
        <f t="shared" si="21"/>
        <v>52.7</v>
      </c>
      <c r="AX27" s="79">
        <f t="shared" si="21"/>
        <v>63.4</v>
      </c>
      <c r="AY27" s="79">
        <f t="shared" si="21"/>
        <v>55.4</v>
      </c>
      <c r="AZ27" s="79">
        <f t="shared" si="21"/>
        <v>66.900000000000006</v>
      </c>
      <c r="BA27" s="79">
        <f t="shared" si="21"/>
        <v>59.9</v>
      </c>
      <c r="BB27" s="79">
        <f t="shared" si="21"/>
        <v>71.099999999999994</v>
      </c>
      <c r="BC27" s="79">
        <f t="shared" si="21"/>
        <v>64.5</v>
      </c>
      <c r="BD27" s="79">
        <f t="shared" si="21"/>
        <v>75.5</v>
      </c>
      <c r="BE27" s="79">
        <f t="shared" si="21"/>
        <v>67.900000000000006</v>
      </c>
      <c r="BF27" s="79">
        <f t="shared" si="21"/>
        <v>78.599999999999994</v>
      </c>
      <c r="BG27" s="79">
        <f t="shared" si="21"/>
        <v>70.400000000000006</v>
      </c>
      <c r="BH27" s="79">
        <f t="shared" si="21"/>
        <v>80.400000000000006</v>
      </c>
      <c r="BI27" s="283"/>
      <c r="BJ27" s="283"/>
      <c r="BK27" s="283"/>
      <c r="BL27" s="283"/>
    </row>
    <row r="28" spans="1:67" ht="15" customHeight="1">
      <c r="A28" s="8"/>
      <c r="B28" s="8"/>
      <c r="C28" s="12" t="s">
        <v>21</v>
      </c>
      <c r="D28" s="93">
        <f t="shared" ref="D28:I28" si="22">IFERROR(ROUND(D25/D26*100,0),"")</f>
        <v>99</v>
      </c>
      <c r="E28" s="93">
        <f t="shared" si="22"/>
        <v>96</v>
      </c>
      <c r="F28" s="93">
        <f t="shared" si="22"/>
        <v>98</v>
      </c>
      <c r="G28" s="93">
        <f t="shared" si="22"/>
        <v>96</v>
      </c>
      <c r="H28" s="93">
        <f t="shared" si="22"/>
        <v>97</v>
      </c>
      <c r="I28" s="90">
        <f t="shared" si="22"/>
        <v>95</v>
      </c>
      <c r="J28" s="218"/>
      <c r="AC28" s="19"/>
      <c r="AD28" s="19"/>
      <c r="AF28" s="8"/>
      <c r="AG28" s="8"/>
      <c r="AH28" s="12" t="s">
        <v>21</v>
      </c>
      <c r="AI28" s="93">
        <f>IFERROR(ROUND(AI25/AI26*100,0),"")</f>
        <v>104</v>
      </c>
      <c r="AJ28" s="93">
        <f>IFERROR(ROUND(AJ25/AJ26*100,0),"")</f>
        <v>105</v>
      </c>
      <c r="AK28" s="93">
        <f t="shared" ref="AK28:BH28" si="23">IFERROR(ROUND(AK25/AK26*100,0),"")</f>
        <v>104</v>
      </c>
      <c r="AL28" s="93">
        <f t="shared" si="23"/>
        <v>101</v>
      </c>
      <c r="AM28" s="93">
        <f t="shared" si="23"/>
        <v>102</v>
      </c>
      <c r="AN28" s="93">
        <f t="shared" si="23"/>
        <v>100</v>
      </c>
      <c r="AO28" s="93">
        <f t="shared" si="23"/>
        <v>102</v>
      </c>
      <c r="AP28" s="93">
        <f t="shared" si="23"/>
        <v>99</v>
      </c>
      <c r="AQ28" s="93">
        <f t="shared" si="23"/>
        <v>102</v>
      </c>
      <c r="AR28" s="93">
        <f t="shared" si="23"/>
        <v>99</v>
      </c>
      <c r="AS28" s="93">
        <f t="shared" si="23"/>
        <v>101</v>
      </c>
      <c r="AT28" s="93">
        <f t="shared" si="23"/>
        <v>96</v>
      </c>
      <c r="AU28" s="93">
        <f t="shared" si="23"/>
        <v>100</v>
      </c>
      <c r="AV28" s="93">
        <f t="shared" si="23"/>
        <v>96</v>
      </c>
      <c r="AW28" s="93">
        <f t="shared" si="23"/>
        <v>100</v>
      </c>
      <c r="AX28" s="93">
        <f t="shared" si="23"/>
        <v>96</v>
      </c>
      <c r="AY28" s="93">
        <f>IFERROR(ROUND(AY25/AY26*100,0),"")</f>
        <v>100</v>
      </c>
      <c r="AZ28" s="93">
        <f>IFERROR(ROUND(AZ25/AZ26*100,0),"")</f>
        <v>96</v>
      </c>
      <c r="BA28" s="93">
        <f t="shared" si="23"/>
        <v>100</v>
      </c>
      <c r="BB28" s="93">
        <f t="shared" si="23"/>
        <v>96</v>
      </c>
      <c r="BC28" s="93">
        <f t="shared" si="23"/>
        <v>99</v>
      </c>
      <c r="BD28" s="93">
        <f t="shared" si="23"/>
        <v>96</v>
      </c>
      <c r="BE28" s="93">
        <f t="shared" si="23"/>
        <v>98</v>
      </c>
      <c r="BF28" s="93">
        <f t="shared" si="23"/>
        <v>96</v>
      </c>
      <c r="BG28" s="93">
        <f t="shared" si="23"/>
        <v>97</v>
      </c>
      <c r="BH28" s="90">
        <f t="shared" si="23"/>
        <v>95</v>
      </c>
      <c r="BI28" s="235"/>
      <c r="BJ28" s="235"/>
      <c r="BK28" s="235"/>
      <c r="BL28" s="235"/>
    </row>
    <row r="29" spans="1:67" ht="15" customHeight="1">
      <c r="A29" s="274"/>
      <c r="B29" s="274"/>
      <c r="C29" s="15" t="s">
        <v>22</v>
      </c>
      <c r="D29" s="94">
        <f t="shared" ref="D29:I29" si="24">IFERROR(ROUND(D25/D27*100,0),"")</f>
        <v>100</v>
      </c>
      <c r="E29" s="94">
        <f t="shared" si="24"/>
        <v>95</v>
      </c>
      <c r="F29" s="94">
        <f t="shared" si="24"/>
        <v>99</v>
      </c>
      <c r="G29" s="94">
        <f t="shared" si="24"/>
        <v>94</v>
      </c>
      <c r="H29" s="94">
        <f t="shared" si="24"/>
        <v>99</v>
      </c>
      <c r="I29" s="91">
        <f t="shared" si="24"/>
        <v>94</v>
      </c>
      <c r="J29" s="217"/>
      <c r="AF29" s="274"/>
      <c r="AG29" s="274"/>
      <c r="AH29" s="15" t="s">
        <v>22</v>
      </c>
      <c r="AI29" s="94">
        <f>IFERROR(ROUND(AI25/AI27*100,0),"")</f>
        <v>113</v>
      </c>
      <c r="AJ29" s="94">
        <f t="shared" ref="AJ29:BH29" si="25">IFERROR(ROUND(AJ25/AJ27*100,0),"")</f>
        <v>110</v>
      </c>
      <c r="AK29" s="94">
        <f t="shared" si="25"/>
        <v>111</v>
      </c>
      <c r="AL29" s="94">
        <f t="shared" si="25"/>
        <v>108</v>
      </c>
      <c r="AM29" s="94">
        <f t="shared" si="25"/>
        <v>110</v>
      </c>
      <c r="AN29" s="94">
        <f t="shared" si="25"/>
        <v>106</v>
      </c>
      <c r="AO29" s="94">
        <f t="shared" si="25"/>
        <v>108</v>
      </c>
      <c r="AP29" s="94">
        <f t="shared" si="25"/>
        <v>104</v>
      </c>
      <c r="AQ29" s="94">
        <f t="shared" si="25"/>
        <v>106</v>
      </c>
      <c r="AR29" s="94">
        <f t="shared" si="25"/>
        <v>101</v>
      </c>
      <c r="AS29" s="94">
        <f t="shared" si="25"/>
        <v>104</v>
      </c>
      <c r="AT29" s="94">
        <f t="shared" si="25"/>
        <v>98</v>
      </c>
      <c r="AU29" s="94">
        <f t="shared" si="25"/>
        <v>103</v>
      </c>
      <c r="AV29" s="94">
        <f t="shared" si="25"/>
        <v>97</v>
      </c>
      <c r="AW29" s="94">
        <f t="shared" si="25"/>
        <v>103</v>
      </c>
      <c r="AX29" s="94">
        <f t="shared" si="25"/>
        <v>97</v>
      </c>
      <c r="AY29" s="94">
        <f>IFERROR(ROUND(AY25/AY27*100,0),"")</f>
        <v>103</v>
      </c>
      <c r="AZ29" s="94">
        <f>IFERROR(ROUND(AZ25/AZ27*100,0),"")</f>
        <v>97</v>
      </c>
      <c r="BA29" s="94">
        <f t="shared" si="25"/>
        <v>101</v>
      </c>
      <c r="BB29" s="94">
        <f t="shared" si="25"/>
        <v>95</v>
      </c>
      <c r="BC29" s="94">
        <f t="shared" si="25"/>
        <v>100</v>
      </c>
      <c r="BD29" s="94">
        <f t="shared" si="25"/>
        <v>95</v>
      </c>
      <c r="BE29" s="94">
        <f t="shared" si="25"/>
        <v>99</v>
      </c>
      <c r="BF29" s="94">
        <f t="shared" si="25"/>
        <v>94</v>
      </c>
      <c r="BG29" s="94">
        <f t="shared" si="25"/>
        <v>99</v>
      </c>
      <c r="BH29" s="91">
        <f t="shared" si="25"/>
        <v>94</v>
      </c>
      <c r="BI29" s="235"/>
      <c r="BJ29" s="235"/>
      <c r="BK29" s="235"/>
      <c r="BL29" s="235"/>
    </row>
    <row r="30" spans="1:67" ht="14.25">
      <c r="A30" s="41"/>
      <c r="B30" s="41"/>
      <c r="C30" s="267"/>
      <c r="D30" s="282"/>
      <c r="E30" s="282"/>
      <c r="F30" s="282"/>
      <c r="G30" s="282"/>
      <c r="H30" s="282"/>
      <c r="I30" s="282"/>
      <c r="J30" s="293"/>
      <c r="AF30" s="41"/>
      <c r="AG30" s="41"/>
      <c r="AH30" s="267"/>
      <c r="AI30" s="283"/>
      <c r="AJ30" s="283"/>
      <c r="AK30" s="282"/>
      <c r="AL30" s="282"/>
      <c r="AM30" s="282"/>
      <c r="AN30" s="282"/>
      <c r="AO30" s="282"/>
      <c r="AP30" s="282"/>
      <c r="AQ30" s="282"/>
      <c r="AR30" s="282"/>
      <c r="AS30" s="282"/>
      <c r="AT30" s="282"/>
      <c r="AU30" s="282"/>
      <c r="AV30" s="282"/>
      <c r="AW30" s="282"/>
      <c r="AX30" s="282"/>
      <c r="AY30" s="282"/>
      <c r="AZ30" s="282"/>
      <c r="BA30" s="282"/>
      <c r="BB30" s="282"/>
      <c r="BC30" s="282"/>
      <c r="BD30" s="282"/>
      <c r="BE30" s="282"/>
      <c r="BF30" s="282"/>
      <c r="BG30" s="282"/>
      <c r="BH30" s="247"/>
      <c r="BI30" s="280"/>
      <c r="BJ30" s="280"/>
      <c r="BK30" s="234"/>
      <c r="BL30" s="234"/>
    </row>
    <row r="31" spans="1:67" ht="14.25">
      <c r="A31" s="17" t="s">
        <v>128</v>
      </c>
      <c r="B31" s="41"/>
      <c r="C31" s="267"/>
      <c r="D31" s="282"/>
      <c r="E31" s="282"/>
      <c r="F31" s="282"/>
      <c r="G31" s="282"/>
      <c r="H31" s="282"/>
      <c r="I31" s="282"/>
      <c r="J31" s="293"/>
      <c r="P31" s="290"/>
      <c r="Q31" s="72"/>
      <c r="R31" s="72"/>
      <c r="S31" s="72"/>
      <c r="T31" s="72"/>
      <c r="U31" s="72"/>
      <c r="V31" s="72"/>
      <c r="W31" s="72"/>
      <c r="X31" s="291"/>
      <c r="Y31" s="72"/>
      <c r="Z31" s="72"/>
      <c r="AA31" s="72"/>
      <c r="AB31" s="72"/>
      <c r="AC31" s="72"/>
      <c r="AF31" s="41"/>
      <c r="AG31" s="41"/>
      <c r="AH31" s="267"/>
      <c r="AI31" s="283"/>
      <c r="AJ31" s="283"/>
      <c r="AK31" s="282"/>
      <c r="AL31" s="282"/>
      <c r="AM31" s="282"/>
      <c r="AN31" s="282"/>
      <c r="AO31" s="283"/>
      <c r="AP31" s="283"/>
      <c r="AQ31" s="283"/>
      <c r="AR31" s="283"/>
      <c r="AS31" s="282"/>
      <c r="AT31" s="282"/>
      <c r="AU31" s="283"/>
      <c r="AV31" s="283"/>
      <c r="AW31" s="282"/>
      <c r="AX31" s="282"/>
      <c r="AY31" s="282"/>
      <c r="AZ31" s="282"/>
      <c r="BA31" s="282"/>
      <c r="BB31" s="282"/>
      <c r="BC31" s="282"/>
      <c r="BD31" s="282"/>
      <c r="BE31" s="282"/>
      <c r="BF31" s="282"/>
      <c r="BG31" s="282"/>
      <c r="BH31" s="282"/>
      <c r="BI31" s="234"/>
      <c r="BJ31" s="234"/>
      <c r="BK31" s="234"/>
      <c r="BL31" s="234"/>
    </row>
    <row r="32" spans="1:67" ht="14.25">
      <c r="A32" s="41"/>
      <c r="B32" s="17"/>
      <c r="C32" s="100" t="s">
        <v>156</v>
      </c>
      <c r="D32" s="100"/>
      <c r="E32" s="100"/>
      <c r="F32" s="282"/>
      <c r="G32" s="282"/>
      <c r="H32" s="282"/>
      <c r="I32" s="282"/>
      <c r="J32" s="293"/>
      <c r="N32" s="68"/>
      <c r="O32" s="179" t="s">
        <v>28</v>
      </c>
      <c r="P32" s="172" t="s">
        <v>29</v>
      </c>
      <c r="Q32" s="172" t="s">
        <v>30</v>
      </c>
      <c r="R32" s="172" t="s">
        <v>31</v>
      </c>
      <c r="S32" s="172" t="s">
        <v>32</v>
      </c>
      <c r="T32" s="172" t="s">
        <v>33</v>
      </c>
      <c r="U32" s="172" t="s">
        <v>34</v>
      </c>
      <c r="V32" s="172" t="s">
        <v>84</v>
      </c>
      <c r="W32" s="172" t="s">
        <v>85</v>
      </c>
      <c r="X32" s="172" t="s">
        <v>86</v>
      </c>
      <c r="Y32" s="173" t="s">
        <v>87</v>
      </c>
      <c r="Z32" s="172" t="s">
        <v>88</v>
      </c>
      <c r="AC32" s="72"/>
      <c r="AF32" s="41"/>
      <c r="AG32" s="41"/>
      <c r="AH32" s="17" t="s">
        <v>105</v>
      </c>
      <c r="AI32" s="230" t="s">
        <v>111</v>
      </c>
      <c r="AJ32" s="193"/>
      <c r="AK32" s="214">
        <f>(AK25-AK26)/(O35/10)</f>
        <v>1.692307692307689</v>
      </c>
      <c r="AL32" s="100"/>
      <c r="AM32" s="214">
        <f>(AM25-AM26)/(P35/10)</f>
        <v>1.4285714285714262</v>
      </c>
      <c r="AN32" s="100"/>
      <c r="AO32" s="108">
        <f>(AO25-AO26)/(Q35/10)</f>
        <v>1.9607843137254897</v>
      </c>
      <c r="AP32" s="100"/>
      <c r="AQ32" s="145">
        <f>(AQ25-AQ26)/(R35/10)</f>
        <v>2.0454545454545432</v>
      </c>
      <c r="AR32" s="100"/>
      <c r="AS32" s="108">
        <f>(AS25-AS26)/(S35/10)</f>
        <v>1.4705882352941182</v>
      </c>
      <c r="AT32" s="100"/>
      <c r="AU32" s="108">
        <f>(AU25-AU26)/(T35/10)</f>
        <v>-0.34482758620690163</v>
      </c>
      <c r="AV32" s="100"/>
      <c r="AW32" s="108">
        <f>(AW25-AW26)/(U35/10)</f>
        <v>1.0000000000000142</v>
      </c>
      <c r="AX32" s="100"/>
      <c r="AY32" s="106">
        <f>(AY25-AY26)/(V35/10)</f>
        <v>0.74074074074072416</v>
      </c>
      <c r="AZ32" s="100"/>
      <c r="BA32" s="108">
        <f>(BA25-BA26)/(W35/10)</f>
        <v>0</v>
      </c>
      <c r="BB32" s="100"/>
      <c r="BC32" s="233">
        <f>(BC25-BC26)/(X35/10)</f>
        <v>-1.9565217391304188</v>
      </c>
      <c r="BE32" s="303">
        <f>(BE25-BE26)/(Y35/10)</f>
        <v>-4.4444444444444571</v>
      </c>
      <c r="BF32" s="249"/>
      <c r="BG32" s="303">
        <f>(BG25-BG26)/(Z35/10)</f>
        <v>-6.2499999999999947</v>
      </c>
      <c r="BH32" s="282"/>
      <c r="BI32" s="234"/>
      <c r="BJ32" s="234"/>
      <c r="BK32" s="234"/>
      <c r="BL32" s="234"/>
    </row>
    <row r="33" spans="1:67">
      <c r="A33" s="41"/>
      <c r="B33" s="181"/>
      <c r="C33" s="154" t="s">
        <v>157</v>
      </c>
      <c r="D33" s="100"/>
      <c r="E33" s="100"/>
      <c r="F33" s="294"/>
      <c r="G33" s="294"/>
      <c r="H33" s="294"/>
      <c r="I33" s="294"/>
      <c r="J33" s="293"/>
      <c r="N33" s="69"/>
      <c r="O33" s="174" t="s">
        <v>35</v>
      </c>
      <c r="P33" s="174" t="s">
        <v>40</v>
      </c>
      <c r="Q33" s="174" t="s">
        <v>41</v>
      </c>
      <c r="R33" s="175" t="s">
        <v>42</v>
      </c>
      <c r="S33" s="175" t="s">
        <v>43</v>
      </c>
      <c r="T33" s="176" t="s">
        <v>44</v>
      </c>
      <c r="U33" s="176" t="s">
        <v>45</v>
      </c>
      <c r="V33" s="176" t="s">
        <v>46</v>
      </c>
      <c r="W33" s="176" t="s">
        <v>91</v>
      </c>
      <c r="X33" s="176" t="s">
        <v>92</v>
      </c>
      <c r="Y33" s="176" t="s">
        <v>93</v>
      </c>
      <c r="Z33" s="176" t="s">
        <v>94</v>
      </c>
      <c r="AC33" s="72"/>
      <c r="AF33" s="41"/>
      <c r="AG33" s="41"/>
      <c r="AH33" s="17" t="s">
        <v>106</v>
      </c>
      <c r="AI33" s="230" t="s">
        <v>111</v>
      </c>
      <c r="AJ33" s="100"/>
      <c r="AK33" s="106">
        <f>(AK25-AK27)/(O36/10)</f>
        <v>4.8437499999999947</v>
      </c>
      <c r="AL33" s="100"/>
      <c r="AM33" s="108">
        <f>(AM25-AM27)/(P36/10)</f>
        <v>5.8620689655172384</v>
      </c>
      <c r="AN33" s="100"/>
      <c r="AO33" s="108">
        <f>(AO25-AO27)/(Q36/10)</f>
        <v>6.2264150943396341</v>
      </c>
      <c r="AP33" s="100"/>
      <c r="AQ33" s="145">
        <f>(AQ25-AQ27)/(R36/10)</f>
        <v>5.5102040816326605</v>
      </c>
      <c r="AR33" s="100"/>
      <c r="AS33" s="108">
        <f>(AS25-AS27)/(S36/10)</f>
        <v>4.9999999999999902</v>
      </c>
      <c r="AT33" s="100"/>
      <c r="AU33" s="108">
        <f>(AU25-AU27)/(T36/10)</f>
        <v>4.4827586206896477</v>
      </c>
      <c r="AV33" s="100"/>
      <c r="AW33" s="108">
        <f>(AW25-AW27)/(U36/10)</f>
        <v>6.3636363636363491</v>
      </c>
      <c r="AX33" s="100"/>
      <c r="AY33" s="106">
        <f>(AY25-AY27)/(V36/10)</f>
        <v>5.1851851851851878</v>
      </c>
      <c r="AZ33" s="100"/>
      <c r="BA33" s="108">
        <f>(BA25-BA27)/(W36/10)</f>
        <v>1.3333333333333364</v>
      </c>
      <c r="BB33" s="100"/>
      <c r="BC33" s="233">
        <f>(BC25-BC27)/(X36/10)</f>
        <v>-0.65217391304347194</v>
      </c>
      <c r="BE33" s="303">
        <f>(BE25-BE27)/(Y36/10)</f>
        <v>-2.3529411764706176</v>
      </c>
      <c r="BF33" s="249"/>
      <c r="BG33" s="303">
        <f>(BG25-BG27)/(Z36/10)</f>
        <v>-2</v>
      </c>
      <c r="BH33" s="294"/>
      <c r="BI33" s="235"/>
      <c r="BJ33" s="235"/>
      <c r="BK33" s="235"/>
      <c r="BL33" s="235"/>
      <c r="BO33" s="97"/>
    </row>
    <row r="34" spans="1:67" ht="24" customHeight="1">
      <c r="A34" s="41"/>
      <c r="B34" s="181"/>
      <c r="C34" s="154" t="s">
        <v>158</v>
      </c>
      <c r="D34" s="100"/>
      <c r="E34" s="100"/>
      <c r="F34" s="294"/>
      <c r="G34" s="294"/>
      <c r="H34" s="294"/>
      <c r="I34" s="294"/>
      <c r="J34" s="293"/>
      <c r="N34" s="358" t="s">
        <v>47</v>
      </c>
      <c r="O34" s="359">
        <f>AK25-AI25</f>
        <v>6.6999999999999993</v>
      </c>
      <c r="P34" s="359">
        <f>AM25-AK25</f>
        <v>6.1000000000000014</v>
      </c>
      <c r="Q34" s="359">
        <f>AO25-AM25</f>
        <v>5.2000000000000028</v>
      </c>
      <c r="R34" s="359">
        <f>AQ25-AO25</f>
        <v>4.2999999999999972</v>
      </c>
      <c r="S34" s="359">
        <f>AS25-AQ25</f>
        <v>3</v>
      </c>
      <c r="T34" s="359">
        <f>AU25-AS25</f>
        <v>2.2999999999999972</v>
      </c>
      <c r="U34" s="359">
        <f>AW25-AU25</f>
        <v>2.3000000000000043</v>
      </c>
      <c r="V34" s="359">
        <f>AY25-AW25</f>
        <v>2.6999999999999957</v>
      </c>
      <c r="W34" s="359">
        <f>BA25-AY25</f>
        <v>3.7000000000000028</v>
      </c>
      <c r="X34" s="359">
        <f>BC25-BA25</f>
        <v>3.7000000000000028</v>
      </c>
      <c r="Y34" s="359">
        <f>BE25-BC25</f>
        <v>2.8999999999999915</v>
      </c>
      <c r="Z34" s="359">
        <f>BG25-BE25</f>
        <v>2.8000000000000114</v>
      </c>
      <c r="AC34" s="292"/>
      <c r="AF34" s="41"/>
      <c r="AG34" s="41"/>
      <c r="AH34" s="41"/>
      <c r="AI34" s="235"/>
      <c r="AJ34" s="235"/>
      <c r="AK34" s="294"/>
      <c r="AL34" s="294"/>
      <c r="AM34" s="294"/>
      <c r="AN34" s="294"/>
      <c r="AO34" s="322"/>
      <c r="AP34" s="235"/>
      <c r="AQ34" s="235"/>
      <c r="AR34" s="235"/>
      <c r="AS34" s="294"/>
      <c r="AT34" s="294"/>
      <c r="AU34" s="235"/>
      <c r="AV34" s="235"/>
      <c r="AW34" s="323"/>
      <c r="AX34" s="294"/>
      <c r="AY34" s="323"/>
      <c r="AZ34" s="294"/>
      <c r="BA34" s="322"/>
      <c r="BB34" s="235"/>
      <c r="BC34" s="324"/>
      <c r="BD34" s="235"/>
      <c r="BE34" s="294"/>
      <c r="BF34" s="294"/>
      <c r="BG34" s="294"/>
      <c r="BH34" s="294"/>
      <c r="BI34" s="235"/>
      <c r="BJ34" s="235"/>
      <c r="BK34" s="235"/>
      <c r="BL34" s="235"/>
    </row>
    <row r="35" spans="1:67" ht="24" customHeight="1">
      <c r="A35" s="41"/>
      <c r="B35" s="181"/>
      <c r="C35" s="181" t="s">
        <v>144</v>
      </c>
      <c r="D35" s="17"/>
      <c r="E35" s="17"/>
      <c r="F35" s="294"/>
      <c r="G35" s="294"/>
      <c r="H35" s="294"/>
      <c r="I35" s="294"/>
      <c r="J35" s="293"/>
      <c r="N35" s="358" t="s">
        <v>49</v>
      </c>
      <c r="O35" s="359">
        <f>AK26-AI26</f>
        <v>6.5</v>
      </c>
      <c r="P35" s="359">
        <f>AM26-AK26</f>
        <v>6.3000000000000007</v>
      </c>
      <c r="Q35" s="359">
        <f>AO26-AM26</f>
        <v>5.1000000000000014</v>
      </c>
      <c r="R35" s="359">
        <f>AQ26-AO26</f>
        <v>4.3999999999999986</v>
      </c>
      <c r="S35" s="359">
        <f>AS26-AQ26</f>
        <v>3.3999999999999986</v>
      </c>
      <c r="T35" s="359">
        <f>AU26-AS26</f>
        <v>2.8999999999999986</v>
      </c>
      <c r="U35" s="359">
        <f>AW26-AU26</f>
        <v>2</v>
      </c>
      <c r="V35" s="359">
        <f>AY26-AW26</f>
        <v>2.7000000000000028</v>
      </c>
      <c r="W35" s="359">
        <f>BA26-AY26</f>
        <v>3.8999999999999986</v>
      </c>
      <c r="X35" s="359">
        <f>BC26-BA26</f>
        <v>4.5999999999999943</v>
      </c>
      <c r="Y35" s="359">
        <f>BE26-BC26</f>
        <v>3.6000000000000085</v>
      </c>
      <c r="Z35" s="359">
        <f>BG26-BE26</f>
        <v>3.2000000000000028</v>
      </c>
      <c r="AC35" s="292"/>
      <c r="AF35" s="41"/>
      <c r="AG35" s="41"/>
      <c r="AH35" s="41"/>
      <c r="AI35" s="235"/>
      <c r="AJ35" s="235"/>
      <c r="AK35" s="294"/>
      <c r="AL35" s="294"/>
      <c r="AM35" s="294"/>
      <c r="AN35" s="294"/>
      <c r="AO35" s="235"/>
      <c r="AP35" s="235"/>
      <c r="AQ35" s="235"/>
      <c r="AR35" s="235"/>
      <c r="AS35" s="294"/>
      <c r="AT35" s="294"/>
      <c r="AU35" s="235"/>
      <c r="AV35" s="235"/>
      <c r="AW35" s="294"/>
      <c r="AX35" s="294"/>
      <c r="AY35" s="294"/>
      <c r="AZ35" s="294"/>
      <c r="BA35" s="235"/>
      <c r="BB35" s="235"/>
      <c r="BC35" s="235"/>
      <c r="BD35" s="235"/>
      <c r="BE35" s="294"/>
      <c r="BF35" s="294"/>
      <c r="BG35" s="294"/>
      <c r="BH35" s="294"/>
      <c r="BI35" s="235"/>
      <c r="BJ35" s="235"/>
      <c r="BK35" s="235"/>
      <c r="BL35" s="235"/>
    </row>
    <row r="36" spans="1:67" ht="24" customHeight="1">
      <c r="A36" s="41"/>
      <c r="N36" s="358" t="s">
        <v>50</v>
      </c>
      <c r="O36" s="359">
        <f>AK27-AI27</f>
        <v>6.4000000000000021</v>
      </c>
      <c r="P36" s="359">
        <f>AM27-AK27</f>
        <v>5.8000000000000007</v>
      </c>
      <c r="Q36" s="359">
        <f>AO27-AM27</f>
        <v>5.2999999999999972</v>
      </c>
      <c r="R36" s="359">
        <f>AQ27-AO27</f>
        <v>4.8999999999999986</v>
      </c>
      <c r="S36" s="359">
        <f>AS27-AQ27</f>
        <v>3.8000000000000043</v>
      </c>
      <c r="T36" s="359">
        <f>AU27-AS27</f>
        <v>2.8999999999999986</v>
      </c>
      <c r="U36" s="359">
        <f>AW27-AU27</f>
        <v>2.2000000000000028</v>
      </c>
      <c r="V36" s="359">
        <f>AY27-AW27</f>
        <v>2.6999999999999957</v>
      </c>
      <c r="W36" s="359">
        <f>BA27-AY27</f>
        <v>4.5</v>
      </c>
      <c r="X36" s="359">
        <f>BC27-BA27</f>
        <v>4.6000000000000014</v>
      </c>
      <c r="Y36" s="359">
        <f>BE27-BC27</f>
        <v>3.4000000000000057</v>
      </c>
      <c r="Z36" s="359">
        <f>BG27-BE27</f>
        <v>2.5</v>
      </c>
      <c r="AC36" s="19"/>
      <c r="AF36" s="41"/>
      <c r="AG36" s="41"/>
      <c r="AH36" s="267"/>
      <c r="AI36" s="283"/>
      <c r="AJ36" s="283"/>
      <c r="AK36" s="282"/>
      <c r="AL36" s="282"/>
      <c r="AM36" s="282"/>
      <c r="AN36" s="282"/>
      <c r="AO36" s="282"/>
      <c r="AP36" s="282"/>
      <c r="AQ36" s="282"/>
      <c r="AR36" s="282"/>
      <c r="AS36" s="282"/>
      <c r="AT36" s="282"/>
      <c r="AU36" s="282"/>
      <c r="AV36" s="282"/>
      <c r="AW36" s="282"/>
      <c r="AX36" s="282"/>
      <c r="AY36" s="282"/>
      <c r="AZ36" s="282"/>
      <c r="BA36" s="282"/>
      <c r="BB36" s="282"/>
      <c r="BC36" s="282"/>
      <c r="BD36" s="282"/>
      <c r="BE36" s="282"/>
      <c r="BF36" s="282"/>
      <c r="BG36" s="282"/>
      <c r="BH36" s="282"/>
      <c r="BI36" s="234"/>
      <c r="BJ36" s="234"/>
      <c r="BK36" s="234"/>
      <c r="BL36" s="234"/>
      <c r="BM36" s="98"/>
      <c r="BN36" s="98"/>
      <c r="BO36" s="98"/>
    </row>
    <row r="37" spans="1:67" ht="24" customHeight="1">
      <c r="A37" s="41"/>
      <c r="B37" s="85" t="s">
        <v>129</v>
      </c>
      <c r="C37" s="85"/>
      <c r="D37" s="275"/>
      <c r="E37" s="275"/>
      <c r="F37" s="282"/>
      <c r="G37" s="282"/>
      <c r="H37" s="282"/>
      <c r="I37" s="282"/>
      <c r="J37" s="293"/>
      <c r="N37" s="360" t="s">
        <v>105</v>
      </c>
      <c r="O37" s="361">
        <f>O34/O35*100</f>
        <v>103.07692307692307</v>
      </c>
      <c r="P37" s="361">
        <f>P34/P35*100</f>
        <v>96.825396825396837</v>
      </c>
      <c r="Q37" s="361">
        <f>Q34/Q35*100</f>
        <v>101.96078431372553</v>
      </c>
      <c r="R37" s="361">
        <f>R34/R35*100</f>
        <v>97.727272727272691</v>
      </c>
      <c r="S37" s="361">
        <f t="shared" ref="S37:Z37" si="26">S34/S35*100</f>
        <v>88.235294117647101</v>
      </c>
      <c r="T37" s="361">
        <f t="shared" si="26"/>
        <v>79.31034482758615</v>
      </c>
      <c r="U37" s="361">
        <f t="shared" si="26"/>
        <v>115.00000000000021</v>
      </c>
      <c r="V37" s="361">
        <f t="shared" si="26"/>
        <v>99.99999999999973</v>
      </c>
      <c r="W37" s="361">
        <f t="shared" si="26"/>
        <v>94.871794871794975</v>
      </c>
      <c r="X37" s="361">
        <f t="shared" si="26"/>
        <v>80.434782608695812</v>
      </c>
      <c r="Y37" s="361">
        <f t="shared" si="26"/>
        <v>80.555555555555131</v>
      </c>
      <c r="Z37" s="361">
        <f t="shared" si="26"/>
        <v>87.500000000000284</v>
      </c>
      <c r="AC37" s="19"/>
      <c r="AF37" s="41"/>
      <c r="AG37" s="41"/>
      <c r="AH37" s="228" t="s">
        <v>115</v>
      </c>
      <c r="AI37" s="236"/>
      <c r="AJ37" s="283"/>
      <c r="AK37" s="283"/>
      <c r="AL37" s="283"/>
      <c r="AM37" s="282"/>
      <c r="AN37" s="282"/>
      <c r="AO37" s="283"/>
      <c r="AP37" s="283"/>
      <c r="AQ37" s="283"/>
      <c r="AR37" s="283"/>
      <c r="AS37" s="283"/>
      <c r="AT37" s="283"/>
      <c r="AU37" s="283"/>
      <c r="AV37" s="283"/>
      <c r="AW37" s="282"/>
      <c r="AX37" s="282"/>
      <c r="AY37" s="282"/>
      <c r="AZ37" s="282"/>
      <c r="BA37" s="283"/>
      <c r="BB37" s="283"/>
      <c r="BC37" s="283"/>
      <c r="BD37" s="283"/>
      <c r="BE37" s="282"/>
      <c r="BF37" s="282"/>
      <c r="BG37" s="283"/>
      <c r="BH37" s="283"/>
      <c r="BI37" s="234"/>
      <c r="BJ37" s="234"/>
      <c r="BK37" s="234"/>
      <c r="BL37" s="234"/>
      <c r="BM37" s="98"/>
      <c r="BN37" s="98"/>
      <c r="BO37" s="98"/>
    </row>
    <row r="38" spans="1:67" ht="24" customHeight="1">
      <c r="A38" s="41"/>
      <c r="N38" s="360" t="s">
        <v>106</v>
      </c>
      <c r="O38" s="361">
        <f>O34/O36*100</f>
        <v>104.68749999999996</v>
      </c>
      <c r="P38" s="361">
        <f>P34/P36*100</f>
        <v>105.17241379310347</v>
      </c>
      <c r="Q38" s="361">
        <f>Q34/Q36*100</f>
        <v>98.113207547169921</v>
      </c>
      <c r="R38" s="361">
        <f>R34/R36*100</f>
        <v>87.755102040816297</v>
      </c>
      <c r="S38" s="361">
        <f t="shared" ref="S38:Z38" si="27">S34/S36*100</f>
        <v>78.947368421052545</v>
      </c>
      <c r="T38" s="361">
        <f t="shared" si="27"/>
        <v>79.31034482758615</v>
      </c>
      <c r="U38" s="361">
        <f t="shared" si="27"/>
        <v>104.5454545454546</v>
      </c>
      <c r="V38" s="361">
        <f t="shared" si="27"/>
        <v>100</v>
      </c>
      <c r="W38" s="361">
        <f t="shared" si="27"/>
        <v>82.222222222222285</v>
      </c>
      <c r="X38" s="361">
        <f t="shared" si="27"/>
        <v>80.434782608695684</v>
      </c>
      <c r="Y38" s="361">
        <f t="shared" si="27"/>
        <v>85.294117647058428</v>
      </c>
      <c r="Z38" s="361">
        <f t="shared" si="27"/>
        <v>112.00000000000045</v>
      </c>
      <c r="AF38" s="41"/>
      <c r="AG38" s="41"/>
      <c r="AH38" s="267"/>
      <c r="AI38" s="283"/>
      <c r="AJ38" s="283"/>
      <c r="AK38" s="283"/>
      <c r="AL38" s="283"/>
      <c r="AM38" s="282"/>
      <c r="AN38" s="282"/>
      <c r="AO38" s="283"/>
      <c r="AP38" s="283"/>
      <c r="AQ38" s="283"/>
      <c r="AR38" s="283"/>
      <c r="AS38" s="283"/>
      <c r="AT38" s="283"/>
      <c r="AU38" s="283"/>
      <c r="AV38" s="283"/>
      <c r="AW38" s="282"/>
      <c r="AX38" s="282"/>
      <c r="AY38" s="282"/>
      <c r="AZ38" s="282"/>
      <c r="BA38" s="283"/>
      <c r="BB38" s="283"/>
      <c r="BC38" s="283"/>
      <c r="BD38" s="283"/>
      <c r="BE38" s="282"/>
      <c r="BF38" s="282"/>
      <c r="BG38" s="283"/>
      <c r="BH38" s="283"/>
      <c r="BI38" s="234"/>
      <c r="BJ38" s="234"/>
      <c r="BK38" s="234"/>
      <c r="BL38" s="234"/>
      <c r="BM38" s="98"/>
      <c r="BN38" s="98"/>
      <c r="BO38" s="98"/>
    </row>
    <row r="39" spans="1:67" ht="14.25">
      <c r="A39" s="41"/>
      <c r="B39" s="18" t="s">
        <v>145</v>
      </c>
      <c r="C39" s="85"/>
      <c r="D39" s="275"/>
      <c r="E39" s="275"/>
      <c r="F39" s="282"/>
      <c r="G39" s="282"/>
      <c r="H39" s="282"/>
      <c r="I39" s="282"/>
      <c r="J39" s="293"/>
      <c r="Q39" s="22"/>
      <c r="AB39" s="19"/>
      <c r="AF39" s="41"/>
      <c r="AG39" s="41"/>
      <c r="AH39" s="41"/>
      <c r="AI39" s="235"/>
      <c r="AJ39" s="235"/>
      <c r="AK39" s="235"/>
      <c r="AL39" s="235"/>
      <c r="AM39" s="294"/>
      <c r="AN39" s="294"/>
      <c r="AO39" s="235"/>
      <c r="AP39" s="235"/>
      <c r="AQ39" s="235"/>
      <c r="AR39" s="235"/>
      <c r="AS39" s="235"/>
      <c r="AT39" s="235"/>
      <c r="AU39" s="235"/>
      <c r="AV39" s="235"/>
      <c r="AW39" s="294"/>
      <c r="AX39" s="294"/>
      <c r="AY39" s="294"/>
      <c r="AZ39" s="294"/>
      <c r="BA39" s="235"/>
      <c r="BB39" s="235"/>
      <c r="BC39" s="235"/>
      <c r="BD39" s="235"/>
      <c r="BE39" s="294"/>
      <c r="BF39" s="294"/>
      <c r="BG39" s="235"/>
      <c r="BH39" s="235"/>
      <c r="BI39" s="235"/>
      <c r="BJ39" s="235"/>
      <c r="BK39" s="235"/>
      <c r="BL39" s="235"/>
    </row>
    <row r="40" spans="1:67" ht="14.25">
      <c r="A40" s="41"/>
      <c r="B40" s="18" t="s">
        <v>162</v>
      </c>
      <c r="C40" s="267"/>
      <c r="D40" s="282"/>
      <c r="E40" s="282"/>
      <c r="F40" s="282"/>
      <c r="G40" s="282"/>
      <c r="H40" s="282"/>
      <c r="I40" s="282"/>
      <c r="J40" s="293"/>
      <c r="N40" s="19"/>
      <c r="AB40" s="19"/>
      <c r="AF40" s="41"/>
      <c r="AG40" s="41"/>
      <c r="AH40" s="41"/>
      <c r="AI40" s="235"/>
      <c r="AJ40" s="235"/>
      <c r="AK40" s="235"/>
      <c r="AL40" s="235"/>
      <c r="AM40" s="294"/>
      <c r="AN40" s="294"/>
      <c r="AO40" s="235"/>
      <c r="AP40" s="235"/>
      <c r="AQ40" s="235"/>
      <c r="AR40" s="235"/>
      <c r="AS40" s="235"/>
      <c r="AT40" s="235"/>
      <c r="AU40" s="235"/>
      <c r="AV40" s="235"/>
      <c r="AW40" s="294"/>
      <c r="AX40" s="294"/>
      <c r="AY40" s="294"/>
      <c r="AZ40" s="294"/>
      <c r="BA40" s="235"/>
      <c r="BB40" s="235"/>
      <c r="BC40" s="235"/>
      <c r="BD40" s="235"/>
      <c r="BE40" s="294"/>
      <c r="BF40" s="294"/>
      <c r="BG40" s="235"/>
      <c r="BH40" s="235"/>
      <c r="BI40" s="235"/>
      <c r="BJ40" s="235"/>
      <c r="BK40" s="235"/>
      <c r="BL40" s="235"/>
    </row>
    <row r="41" spans="1:67" ht="14.25">
      <c r="A41" s="41"/>
      <c r="B41" s="41"/>
      <c r="C41" s="41"/>
      <c r="D41" s="294"/>
      <c r="E41" s="294"/>
      <c r="F41" s="294"/>
      <c r="G41" s="294"/>
      <c r="H41" s="294"/>
      <c r="I41" s="294"/>
      <c r="J41" s="293"/>
      <c r="N41" s="19"/>
      <c r="Q41" s="374" t="s">
        <v>51</v>
      </c>
      <c r="R41" s="374"/>
      <c r="S41" s="31"/>
      <c r="T41" s="31"/>
      <c r="U41" s="373"/>
      <c r="V41" s="373"/>
      <c r="W41" s="372"/>
      <c r="X41" s="368"/>
      <c r="Y41" s="28"/>
      <c r="AF41" s="41"/>
      <c r="AG41" s="41"/>
      <c r="AH41" s="267"/>
      <c r="AI41" s="282"/>
      <c r="AJ41" s="282"/>
      <c r="AK41" s="282"/>
      <c r="AL41" s="282"/>
      <c r="AM41" s="282"/>
      <c r="AN41" s="282"/>
      <c r="AO41" s="282"/>
      <c r="AP41" s="282"/>
      <c r="AQ41" s="282"/>
      <c r="AR41" s="282"/>
      <c r="AS41" s="282"/>
      <c r="AT41" s="282"/>
      <c r="AU41" s="282"/>
      <c r="AV41" s="282"/>
      <c r="AW41" s="282"/>
      <c r="AX41" s="282"/>
      <c r="AY41" s="282"/>
      <c r="AZ41" s="282"/>
      <c r="BA41" s="282"/>
      <c r="BB41" s="282"/>
      <c r="BC41" s="282"/>
      <c r="BD41" s="282"/>
      <c r="BE41" s="282"/>
      <c r="BF41" s="282"/>
      <c r="BG41" s="282"/>
      <c r="BH41" s="282"/>
      <c r="BI41" s="234"/>
      <c r="BJ41" s="234"/>
      <c r="BK41" s="234"/>
      <c r="BL41" s="234"/>
    </row>
    <row r="42" spans="1:67" ht="14.25">
      <c r="A42" s="41"/>
      <c r="B42" s="41"/>
      <c r="C42" s="267"/>
      <c r="D42" s="282"/>
      <c r="E42" s="282"/>
      <c r="F42" s="282"/>
      <c r="G42" s="282"/>
      <c r="H42" s="282"/>
      <c r="I42" s="282"/>
      <c r="J42" s="293"/>
      <c r="Q42" s="375" t="s">
        <v>106</v>
      </c>
      <c r="R42" s="375"/>
      <c r="S42" s="363"/>
      <c r="T42" s="363"/>
      <c r="U42" s="354"/>
      <c r="V42" s="354"/>
      <c r="W42" s="353"/>
      <c r="X42" s="362"/>
      <c r="Y42" s="28"/>
      <c r="AF42" s="41"/>
      <c r="AG42" s="41"/>
      <c r="AH42" s="267"/>
      <c r="AI42" s="283"/>
      <c r="AJ42" s="283"/>
      <c r="AK42" s="283"/>
      <c r="AL42" s="283"/>
      <c r="AM42" s="282"/>
      <c r="AN42" s="282"/>
      <c r="AO42" s="283"/>
      <c r="AP42" s="283"/>
      <c r="AQ42" s="283"/>
      <c r="AR42" s="283"/>
      <c r="AS42" s="283"/>
      <c r="AT42" s="283"/>
      <c r="AU42" s="283"/>
      <c r="AV42" s="283"/>
      <c r="AW42" s="282"/>
      <c r="AX42" s="282"/>
      <c r="AY42" s="282"/>
      <c r="AZ42" s="282"/>
      <c r="BA42" s="283"/>
      <c r="BB42" s="283"/>
      <c r="BC42" s="283"/>
      <c r="BD42" s="283"/>
      <c r="BE42" s="283"/>
      <c r="BF42" s="283"/>
      <c r="BG42" s="283"/>
      <c r="BH42" s="283"/>
      <c r="BI42" s="234"/>
      <c r="BJ42" s="234"/>
      <c r="BK42" s="234"/>
      <c r="BL42" s="234"/>
    </row>
    <row r="43" spans="1:67" ht="14.25">
      <c r="A43" s="41"/>
      <c r="B43" s="41"/>
      <c r="C43" s="267"/>
      <c r="D43" s="282"/>
      <c r="E43" s="282"/>
      <c r="F43" s="282"/>
      <c r="G43" s="282"/>
      <c r="H43" s="282"/>
      <c r="I43" s="282"/>
      <c r="J43" s="293"/>
      <c r="AF43" s="41"/>
      <c r="AG43" s="41"/>
      <c r="AH43" s="267"/>
      <c r="AI43" s="283"/>
      <c r="AJ43" s="283"/>
      <c r="AK43" s="283"/>
      <c r="AL43" s="283"/>
      <c r="AM43" s="282"/>
      <c r="AN43" s="282"/>
      <c r="AO43" s="283"/>
      <c r="AP43" s="283"/>
      <c r="AQ43" s="283"/>
      <c r="AR43" s="283"/>
      <c r="AS43" s="283"/>
      <c r="AT43" s="283"/>
      <c r="AU43" s="283"/>
      <c r="AV43" s="283"/>
      <c r="AW43" s="283"/>
      <c r="AX43" s="283"/>
      <c r="AY43" s="282"/>
      <c r="AZ43" s="282"/>
      <c r="BA43" s="283"/>
      <c r="BB43" s="283"/>
      <c r="BC43" s="283"/>
      <c r="BD43" s="283"/>
      <c r="BE43" s="283"/>
      <c r="BF43" s="283"/>
      <c r="BG43" s="283"/>
      <c r="BH43" s="283"/>
      <c r="BI43" s="234"/>
      <c r="BJ43" s="234"/>
      <c r="BK43" s="234"/>
      <c r="BL43" s="234"/>
    </row>
    <row r="44" spans="1:67">
      <c r="A44" s="19"/>
      <c r="B44" s="41"/>
      <c r="C44" s="41"/>
      <c r="D44" s="294"/>
      <c r="E44" s="294"/>
      <c r="F44" s="294"/>
      <c r="G44" s="294"/>
      <c r="H44" s="294"/>
      <c r="I44" s="294"/>
      <c r="J44" s="293"/>
      <c r="AF44" s="19"/>
      <c r="AG44" s="41"/>
      <c r="AH44" s="41"/>
      <c r="AI44" s="235"/>
      <c r="AJ44" s="235"/>
      <c r="AK44" s="235"/>
      <c r="AL44" s="235"/>
      <c r="AM44" s="235"/>
      <c r="AN44" s="235"/>
      <c r="AO44" s="235"/>
      <c r="AP44" s="235"/>
      <c r="AQ44" s="235"/>
      <c r="AR44" s="235"/>
      <c r="AS44" s="235"/>
      <c r="AT44" s="235"/>
      <c r="AU44" s="235"/>
      <c r="AV44" s="235"/>
      <c r="AW44" s="235"/>
      <c r="AX44" s="235"/>
      <c r="AY44" s="294"/>
      <c r="AZ44" s="294"/>
      <c r="BA44" s="235"/>
      <c r="BB44" s="235"/>
      <c r="BC44" s="235"/>
      <c r="BD44" s="235"/>
      <c r="BE44" s="235"/>
      <c r="BF44" s="235"/>
      <c r="BG44" s="235"/>
      <c r="BH44" s="235"/>
      <c r="BI44" s="235"/>
      <c r="BJ44" s="235"/>
      <c r="BK44" s="235"/>
      <c r="BL44" s="235"/>
    </row>
    <row r="45" spans="1:67">
      <c r="A45" s="41"/>
      <c r="B45" s="41"/>
      <c r="C45" s="41"/>
      <c r="D45" s="294"/>
      <c r="E45" s="294"/>
      <c r="F45" s="294"/>
      <c r="G45" s="294"/>
      <c r="H45" s="294"/>
      <c r="I45" s="294"/>
      <c r="J45" s="293"/>
      <c r="AF45" s="41"/>
      <c r="AG45" s="41"/>
      <c r="AH45" s="41"/>
      <c r="AI45" s="235"/>
      <c r="AJ45" s="235"/>
      <c r="AK45" s="235"/>
      <c r="AL45" s="235"/>
      <c r="AM45" s="235"/>
      <c r="AN45" s="235"/>
      <c r="AO45" s="235"/>
      <c r="AP45" s="235"/>
      <c r="AQ45" s="235"/>
      <c r="AR45" s="235"/>
      <c r="AS45" s="235"/>
      <c r="AT45" s="235"/>
      <c r="AU45" s="235"/>
      <c r="AV45" s="235"/>
      <c r="AW45" s="235"/>
      <c r="AX45" s="235"/>
      <c r="AY45" s="294"/>
      <c r="AZ45" s="294"/>
      <c r="BA45" s="235"/>
      <c r="BB45" s="235"/>
      <c r="BC45" s="235"/>
      <c r="BD45" s="235"/>
      <c r="BE45" s="235"/>
      <c r="BF45" s="235"/>
      <c r="BG45" s="235"/>
      <c r="BH45" s="235"/>
      <c r="BI45" s="235"/>
      <c r="BJ45" s="235"/>
      <c r="BK45" s="235"/>
      <c r="BL45" s="235"/>
    </row>
    <row r="46" spans="1:67" ht="14.25">
      <c r="A46" s="19"/>
      <c r="B46" s="41"/>
      <c r="C46" s="267"/>
      <c r="D46" s="282"/>
      <c r="E46" s="282"/>
      <c r="F46" s="282"/>
      <c r="G46" s="282"/>
      <c r="H46" s="282"/>
      <c r="I46" s="282"/>
      <c r="J46" s="293"/>
      <c r="AF46" s="19"/>
      <c r="AG46" s="41"/>
      <c r="AH46" s="267"/>
      <c r="AI46" s="283"/>
      <c r="AJ46" s="283"/>
      <c r="AK46" s="283"/>
      <c r="AL46" s="283"/>
      <c r="AM46" s="283"/>
      <c r="AN46" s="283"/>
      <c r="AO46" s="283"/>
      <c r="AP46" s="283"/>
      <c r="AQ46" s="283"/>
      <c r="AR46" s="283"/>
      <c r="AS46" s="283"/>
      <c r="AT46" s="283"/>
      <c r="AU46" s="283"/>
      <c r="AV46" s="283"/>
      <c r="AW46" s="283"/>
      <c r="AX46" s="283"/>
      <c r="AY46" s="283"/>
      <c r="AZ46" s="283"/>
      <c r="BA46" s="283"/>
      <c r="BB46" s="283"/>
      <c r="BC46" s="283"/>
      <c r="BD46" s="283"/>
      <c r="BE46" s="283"/>
      <c r="BF46" s="283"/>
      <c r="BG46" s="283"/>
      <c r="BH46" s="283"/>
      <c r="BI46" s="234"/>
      <c r="BJ46" s="234"/>
      <c r="BK46" s="234"/>
      <c r="BL46" s="234"/>
      <c r="BM46" s="98"/>
      <c r="BN46" s="98"/>
      <c r="BO46" s="98"/>
    </row>
    <row r="47" spans="1:67" ht="14.25">
      <c r="A47" s="19"/>
      <c r="B47" s="41"/>
      <c r="C47" s="267"/>
      <c r="D47" s="282"/>
      <c r="E47" s="282"/>
      <c r="F47" s="282"/>
      <c r="G47" s="282"/>
      <c r="H47" s="282"/>
      <c r="I47" s="282"/>
      <c r="J47" s="293"/>
      <c r="AF47" s="19"/>
      <c r="AG47" s="41"/>
      <c r="AH47" s="267"/>
      <c r="AI47" s="283"/>
      <c r="AJ47" s="283"/>
      <c r="AK47" s="283"/>
      <c r="AL47" s="283"/>
      <c r="AM47" s="283"/>
      <c r="AN47" s="283"/>
      <c r="AO47" s="283"/>
      <c r="AP47" s="283"/>
      <c r="AQ47" s="283"/>
      <c r="AR47" s="283"/>
      <c r="AS47" s="283"/>
      <c r="AT47" s="283"/>
      <c r="AU47" s="283"/>
      <c r="AV47" s="283"/>
      <c r="AW47" s="283"/>
      <c r="AX47" s="283"/>
      <c r="AY47" s="283"/>
      <c r="AZ47" s="283"/>
      <c r="BA47" s="283"/>
      <c r="BB47" s="283"/>
      <c r="BC47" s="283"/>
      <c r="BD47" s="283"/>
      <c r="BE47" s="283"/>
      <c r="BF47" s="283"/>
      <c r="BG47" s="283"/>
      <c r="BH47" s="283"/>
      <c r="BI47" s="234"/>
      <c r="BJ47" s="234"/>
      <c r="BK47" s="234"/>
      <c r="BL47" s="234"/>
      <c r="BM47" s="98"/>
      <c r="BN47" s="98"/>
      <c r="BO47" s="98"/>
    </row>
    <row r="48" spans="1:67" ht="14.25">
      <c r="A48" s="41"/>
      <c r="B48" s="41"/>
      <c r="C48" s="267"/>
      <c r="D48" s="282"/>
      <c r="E48" s="282"/>
      <c r="F48" s="282"/>
      <c r="G48" s="282"/>
      <c r="H48" s="282"/>
      <c r="I48" s="282"/>
      <c r="J48" s="293"/>
      <c r="AF48" s="41"/>
      <c r="AG48" s="41"/>
      <c r="AH48" s="267"/>
      <c r="AI48" s="283"/>
      <c r="AJ48" s="283"/>
      <c r="AK48" s="283"/>
      <c r="AL48" s="283"/>
      <c r="AM48" s="283"/>
      <c r="AN48" s="283"/>
      <c r="AO48" s="283"/>
      <c r="AP48" s="283"/>
      <c r="AQ48" s="283"/>
      <c r="AR48" s="283"/>
      <c r="AS48" s="283"/>
      <c r="AT48" s="283"/>
      <c r="AU48" s="283"/>
      <c r="AV48" s="283"/>
      <c r="AW48" s="283"/>
      <c r="AX48" s="283"/>
      <c r="AY48" s="283"/>
      <c r="AZ48" s="283"/>
      <c r="BA48" s="283"/>
      <c r="BB48" s="283"/>
      <c r="BC48" s="283"/>
      <c r="BD48" s="283"/>
      <c r="BE48" s="283"/>
      <c r="BF48" s="283"/>
      <c r="BG48" s="283"/>
      <c r="BH48" s="283"/>
      <c r="BI48" s="234"/>
      <c r="BJ48" s="234"/>
      <c r="BK48" s="234"/>
      <c r="BL48" s="234"/>
      <c r="BM48" s="98"/>
      <c r="BN48" s="98"/>
      <c r="BO48" s="98"/>
    </row>
    <row r="49" spans="1:64">
      <c r="A49" s="19"/>
      <c r="B49" s="41"/>
      <c r="C49" s="41"/>
      <c r="D49" s="294"/>
      <c r="E49" s="294"/>
      <c r="F49" s="294"/>
      <c r="G49" s="294"/>
      <c r="H49" s="294"/>
      <c r="I49" s="294"/>
      <c r="J49" s="293"/>
      <c r="AF49" s="19"/>
      <c r="AG49" s="41"/>
      <c r="AH49" s="41"/>
      <c r="AI49" s="235"/>
      <c r="AJ49" s="235"/>
      <c r="AK49" s="235"/>
      <c r="AL49" s="235"/>
      <c r="AM49" s="235"/>
      <c r="AN49" s="235"/>
      <c r="AO49" s="235"/>
      <c r="AP49" s="235"/>
      <c r="AQ49" s="235"/>
      <c r="AR49" s="235"/>
      <c r="AS49" s="235"/>
      <c r="AT49" s="235"/>
      <c r="AU49" s="235"/>
      <c r="AV49" s="235"/>
      <c r="AW49" s="235"/>
      <c r="AX49" s="235"/>
      <c r="AY49" s="235"/>
      <c r="AZ49" s="235"/>
      <c r="BA49" s="235"/>
      <c r="BB49" s="235"/>
      <c r="BC49" s="235"/>
      <c r="BD49" s="235"/>
      <c r="BE49" s="235"/>
      <c r="BF49" s="235"/>
      <c r="BG49" s="235"/>
      <c r="BH49" s="235"/>
      <c r="BI49" s="235"/>
      <c r="BJ49" s="235"/>
      <c r="BK49" s="235"/>
      <c r="BL49" s="235"/>
    </row>
    <row r="50" spans="1:64">
      <c r="A50" s="19"/>
      <c r="B50" s="41"/>
      <c r="C50" s="41"/>
      <c r="D50" s="294"/>
      <c r="E50" s="294"/>
      <c r="F50" s="294"/>
      <c r="G50" s="294"/>
      <c r="H50" s="294"/>
      <c r="I50" s="294"/>
      <c r="J50" s="293"/>
      <c r="K50" s="19"/>
      <c r="L50" s="19"/>
      <c r="M50" s="19"/>
      <c r="N50" s="19"/>
      <c r="O50" s="19"/>
      <c r="P50" s="285"/>
      <c r="Q50" s="285"/>
      <c r="R50" s="285"/>
      <c r="S50" s="285"/>
      <c r="T50" s="285"/>
      <c r="U50" s="285"/>
      <c r="V50" s="285"/>
      <c r="W50" s="285"/>
      <c r="X50" s="285"/>
      <c r="Y50" s="285"/>
      <c r="Z50" s="286"/>
      <c r="AA50" s="285"/>
      <c r="AB50" s="19"/>
      <c r="AC50" s="19"/>
      <c r="AF50" s="19"/>
      <c r="AG50" s="41"/>
      <c r="AH50" s="41"/>
      <c r="AI50" s="235"/>
      <c r="AJ50" s="235"/>
      <c r="AK50" s="235"/>
      <c r="AL50" s="235"/>
      <c r="AM50" s="235"/>
      <c r="AN50" s="235"/>
      <c r="AO50" s="235"/>
      <c r="AP50" s="235"/>
      <c r="AQ50" s="235"/>
      <c r="AR50" s="235"/>
      <c r="AS50" s="235"/>
      <c r="AT50" s="235"/>
      <c r="AU50" s="235"/>
      <c r="AV50" s="235"/>
      <c r="AW50" s="235"/>
      <c r="AX50" s="235"/>
      <c r="AY50" s="235"/>
      <c r="AZ50" s="235"/>
      <c r="BA50" s="235"/>
      <c r="BB50" s="235"/>
      <c r="BC50" s="235"/>
      <c r="BD50" s="235"/>
      <c r="BE50" s="235"/>
      <c r="BF50" s="235"/>
      <c r="BG50" s="235"/>
      <c r="BH50" s="235"/>
      <c r="BI50" s="235"/>
      <c r="BJ50" s="235"/>
      <c r="BK50" s="235"/>
      <c r="BL50" s="235"/>
    </row>
    <row r="51" spans="1:64">
      <c r="A51" s="19"/>
      <c r="B51" s="41"/>
      <c r="C51" s="41"/>
      <c r="D51" s="23"/>
      <c r="E51" s="23"/>
      <c r="F51" s="23"/>
      <c r="G51" s="23"/>
      <c r="H51" s="23"/>
      <c r="I51" s="23"/>
      <c r="J51" s="41"/>
      <c r="K51" s="19"/>
      <c r="L51" s="19"/>
      <c r="M51" s="19"/>
      <c r="N51" s="19"/>
      <c r="O51" s="19"/>
      <c r="P51" s="287"/>
      <c r="Q51" s="287"/>
      <c r="R51" s="287"/>
      <c r="S51" s="288"/>
      <c r="T51" s="288"/>
      <c r="U51" s="289"/>
      <c r="V51" s="289"/>
      <c r="W51" s="289"/>
      <c r="X51" s="289"/>
      <c r="Y51" s="289"/>
      <c r="Z51" s="289"/>
      <c r="AA51" s="289"/>
      <c r="AB51" s="19"/>
      <c r="AC51" s="19"/>
    </row>
    <row r="52" spans="1:64">
      <c r="A52" s="17"/>
      <c r="B52" s="17"/>
      <c r="C52" s="17"/>
      <c r="D52" s="17"/>
      <c r="E52" s="17"/>
      <c r="F52" s="32"/>
      <c r="G52" s="32"/>
      <c r="H52" s="32"/>
      <c r="I52" s="32"/>
      <c r="J52" s="32"/>
      <c r="K52" s="19"/>
      <c r="L52" s="19"/>
      <c r="M52" s="19"/>
      <c r="N52" s="19"/>
      <c r="O52" s="290"/>
      <c r="P52" s="72"/>
      <c r="Q52" s="72"/>
      <c r="R52" s="72"/>
      <c r="S52" s="72"/>
      <c r="T52" s="72"/>
      <c r="U52" s="72"/>
      <c r="V52" s="72"/>
      <c r="W52" s="291"/>
      <c r="X52" s="72"/>
      <c r="Y52" s="72"/>
      <c r="Z52" s="72"/>
      <c r="AA52" s="72"/>
      <c r="AB52" s="19"/>
      <c r="AC52" s="19"/>
      <c r="AE52" s="19"/>
      <c r="AF52" s="19"/>
      <c r="AG52" s="19"/>
      <c r="AH52" s="19"/>
      <c r="AI52" s="229"/>
      <c r="AJ52" s="19"/>
      <c r="AK52" s="19"/>
      <c r="AL52" s="19"/>
    </row>
    <row r="53" spans="1:64">
      <c r="A53" s="17"/>
      <c r="B53" s="17"/>
      <c r="C53" s="17"/>
      <c r="D53" s="17"/>
      <c r="E53" s="17"/>
      <c r="F53" s="32"/>
      <c r="G53" s="32"/>
      <c r="H53" s="32"/>
      <c r="I53" s="32"/>
      <c r="J53" s="32"/>
      <c r="K53" s="19"/>
      <c r="L53" s="19"/>
      <c r="M53" s="19"/>
      <c r="N53" s="19"/>
      <c r="O53" s="290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19"/>
      <c r="AC53" s="19"/>
      <c r="AE53" s="37"/>
      <c r="AF53" s="38"/>
      <c r="AH53" s="17"/>
      <c r="AI53" s="230"/>
      <c r="AJ53" s="193"/>
      <c r="AK53" s="108"/>
      <c r="AL53" s="100"/>
      <c r="AM53" s="193"/>
      <c r="AN53" s="100"/>
      <c r="AO53" s="193"/>
      <c r="AP53" s="100"/>
      <c r="AQ53" s="107"/>
      <c r="AR53" s="100"/>
      <c r="AS53" s="193"/>
      <c r="AT53" s="100"/>
      <c r="AU53" s="193"/>
      <c r="AV53" s="100"/>
      <c r="AW53" s="193"/>
      <c r="AX53" s="100"/>
      <c r="AY53" s="193"/>
      <c r="AZ53" s="100"/>
      <c r="BA53" s="193"/>
      <c r="BB53" s="100"/>
      <c r="BC53" s="232"/>
      <c r="BE53" s="296"/>
      <c r="BF53" s="249"/>
      <c r="BG53" s="296"/>
      <c r="BI53" s="245"/>
      <c r="BK53" s="245"/>
    </row>
    <row r="54" spans="1:64" ht="13.5" customHeight="1">
      <c r="A54" s="181"/>
      <c r="B54" s="17"/>
      <c r="C54" s="17"/>
      <c r="D54" s="17"/>
      <c r="E54" s="17"/>
      <c r="F54" s="32"/>
      <c r="G54" s="32"/>
      <c r="H54" s="32"/>
      <c r="I54" s="32"/>
      <c r="J54" s="32"/>
      <c r="K54" s="19"/>
      <c r="L54" s="19"/>
      <c r="M54" s="19"/>
      <c r="N54" s="19"/>
      <c r="O54" s="290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19"/>
      <c r="AC54" s="19"/>
      <c r="AH54" s="17"/>
      <c r="AI54" s="230"/>
      <c r="AJ54" s="100"/>
      <c r="AK54" s="193"/>
      <c r="AL54" s="100"/>
      <c r="AM54" s="193"/>
      <c r="AN54" s="100"/>
      <c r="AO54" s="193"/>
      <c r="AP54" s="100"/>
      <c r="AQ54" s="107"/>
      <c r="AR54" s="100"/>
      <c r="AS54" s="193"/>
      <c r="AT54" s="100"/>
      <c r="AU54" s="193"/>
      <c r="AV54" s="100"/>
      <c r="AW54" s="193"/>
      <c r="AX54" s="100"/>
      <c r="AY54" s="193"/>
      <c r="AZ54" s="100"/>
      <c r="BA54" s="193"/>
      <c r="BB54" s="100"/>
      <c r="BC54" s="232"/>
      <c r="BE54" s="296"/>
      <c r="BF54" s="249"/>
      <c r="BG54" s="296"/>
      <c r="BI54" s="245"/>
      <c r="BK54" s="245"/>
    </row>
    <row r="55" spans="1:64" ht="13.5" customHeight="1">
      <c r="A55" s="181"/>
      <c r="B55" s="17"/>
      <c r="C55" s="17"/>
      <c r="D55" s="17"/>
      <c r="E55" s="17"/>
      <c r="F55" s="32"/>
      <c r="G55" s="266"/>
      <c r="H55" s="32"/>
      <c r="I55" s="32"/>
      <c r="J55" s="32"/>
      <c r="K55" s="19"/>
      <c r="L55" s="19"/>
      <c r="M55" s="19"/>
      <c r="N55" s="19"/>
      <c r="O55" s="19"/>
      <c r="P55" s="297"/>
      <c r="Q55" s="297"/>
      <c r="R55" s="297"/>
      <c r="S55" s="297"/>
      <c r="T55" s="297"/>
      <c r="U55" s="297"/>
      <c r="V55" s="297"/>
      <c r="W55" s="297"/>
      <c r="X55" s="297"/>
      <c r="Y55" s="297"/>
      <c r="Z55" s="297"/>
      <c r="AA55" s="297"/>
      <c r="AB55" s="19"/>
      <c r="AC55" s="38"/>
      <c r="AD55" s="37"/>
      <c r="AE55" s="37"/>
      <c r="AF55" s="37"/>
      <c r="AH55" s="17"/>
      <c r="AI55" s="228"/>
      <c r="AJ55" s="17"/>
      <c r="AK55" s="238"/>
      <c r="AL55" s="120"/>
      <c r="AM55" s="214"/>
      <c r="AN55" s="17"/>
      <c r="AO55" s="214"/>
      <c r="AP55" s="17"/>
      <c r="AQ55" s="214"/>
      <c r="AR55" s="17"/>
      <c r="AS55" s="17"/>
      <c r="AT55" s="17"/>
      <c r="AU55" s="214"/>
      <c r="AV55" s="17"/>
      <c r="AW55" s="17"/>
      <c r="AX55" s="17"/>
      <c r="AY55" s="17"/>
      <c r="AZ55" s="17"/>
      <c r="BA55" s="17"/>
      <c r="BB55" s="17"/>
      <c r="BC55" s="17"/>
    </row>
    <row r="56" spans="1:64" ht="13.5" customHeight="1">
      <c r="A56" s="181"/>
      <c r="B56" s="17"/>
      <c r="C56" s="17"/>
      <c r="D56" s="17"/>
      <c r="E56" s="17"/>
      <c r="F56" s="32"/>
      <c r="G56" s="266"/>
      <c r="H56" s="32"/>
      <c r="I56" s="32"/>
      <c r="J56" s="32"/>
      <c r="K56" s="32"/>
      <c r="L56" s="32"/>
      <c r="M56" s="19"/>
      <c r="N56" s="19"/>
      <c r="O56" s="19"/>
      <c r="P56" s="297"/>
      <c r="Q56" s="297"/>
      <c r="R56" s="297"/>
      <c r="S56" s="297"/>
      <c r="T56" s="297"/>
      <c r="U56" s="297"/>
      <c r="V56" s="297"/>
      <c r="W56" s="297"/>
      <c r="X56" s="297"/>
      <c r="Y56" s="297"/>
      <c r="Z56" s="297"/>
      <c r="AA56" s="297"/>
      <c r="AB56" s="19"/>
      <c r="AC56" s="38"/>
      <c r="AD56" s="39"/>
      <c r="AE56" s="40"/>
      <c r="AF56" s="40"/>
      <c r="AH56" s="17"/>
      <c r="AI56" s="230"/>
      <c r="AJ56" s="100"/>
      <c r="AK56" s="214"/>
      <c r="AL56" s="100"/>
      <c r="AM56" s="214"/>
      <c r="AN56" s="100"/>
      <c r="AO56" s="214"/>
      <c r="AP56" s="100"/>
      <c r="AQ56" s="214"/>
      <c r="AR56" s="100"/>
      <c r="AS56" s="214"/>
      <c r="AT56" s="100"/>
      <c r="AU56" s="214"/>
      <c r="AV56" s="100"/>
      <c r="AW56" s="214"/>
      <c r="AX56" s="100"/>
      <c r="AY56" s="214"/>
      <c r="AZ56" s="100"/>
      <c r="BA56" s="243"/>
      <c r="BB56" s="100"/>
      <c r="BC56" s="214"/>
      <c r="BE56" s="245"/>
      <c r="BF56" s="249"/>
      <c r="BG56" s="245"/>
    </row>
    <row r="57" spans="1:64" ht="13.5" customHeight="1">
      <c r="A57" s="18"/>
      <c r="B57" s="275"/>
      <c r="C57" s="275"/>
      <c r="D57" s="275"/>
      <c r="E57" s="275"/>
      <c r="F57" s="298"/>
      <c r="G57" s="299"/>
      <c r="H57" s="298"/>
      <c r="I57" s="298"/>
      <c r="J57" s="298"/>
      <c r="K57" s="19"/>
      <c r="L57" s="19"/>
      <c r="M57" s="32"/>
      <c r="N57" s="23"/>
      <c r="O57" s="19"/>
      <c r="P57" s="38"/>
      <c r="Q57" s="19"/>
      <c r="R57" s="367"/>
      <c r="S57" s="367"/>
      <c r="T57" s="295"/>
      <c r="U57" s="272"/>
      <c r="V57" s="368"/>
      <c r="W57" s="368"/>
      <c r="X57" s="28"/>
      <c r="Y57" s="19"/>
      <c r="Z57" s="19"/>
      <c r="AA57" s="19"/>
      <c r="AB57" s="19"/>
      <c r="AC57" s="41"/>
      <c r="AD57" s="26"/>
      <c r="AE57" s="26"/>
      <c r="AF57" s="26"/>
      <c r="AH57" s="17"/>
      <c r="AI57" s="230"/>
      <c r="AJ57" s="100"/>
      <c r="AK57" s="214"/>
      <c r="AL57" s="100"/>
      <c r="AM57" s="214"/>
      <c r="AN57" s="100"/>
      <c r="AO57" s="214"/>
      <c r="AP57" s="100"/>
      <c r="AQ57" s="214"/>
      <c r="AR57" s="100"/>
      <c r="AS57" s="214"/>
      <c r="AT57" s="100"/>
      <c r="AU57" s="214"/>
      <c r="AV57" s="100"/>
      <c r="AW57" s="243"/>
      <c r="AX57" s="100"/>
      <c r="AY57" s="214"/>
      <c r="AZ57" s="100"/>
      <c r="BA57" s="108"/>
      <c r="BB57" s="100"/>
      <c r="BC57" s="214"/>
      <c r="BE57" s="245"/>
      <c r="BF57" s="249"/>
      <c r="BG57" s="245"/>
    </row>
    <row r="58" spans="1:64" ht="13.5" customHeight="1">
      <c r="A58" s="18"/>
      <c r="B58" s="275"/>
      <c r="C58" s="275"/>
      <c r="D58" s="275"/>
      <c r="E58" s="275"/>
      <c r="F58" s="19"/>
      <c r="G58" s="299"/>
      <c r="H58" s="298"/>
      <c r="I58" s="298"/>
      <c r="J58" s="298"/>
      <c r="K58" s="19"/>
      <c r="L58" s="19"/>
      <c r="M58" s="19"/>
      <c r="N58" s="25"/>
      <c r="O58" s="19"/>
      <c r="P58" s="19"/>
      <c r="Q58" s="19"/>
      <c r="R58" s="367"/>
      <c r="S58" s="367"/>
      <c r="T58" s="295"/>
      <c r="U58" s="272"/>
      <c r="V58" s="368"/>
      <c r="W58" s="368"/>
      <c r="X58" s="28"/>
      <c r="Y58" s="19"/>
      <c r="Z58" s="19"/>
      <c r="AA58" s="19"/>
      <c r="AB58" s="19"/>
      <c r="AC58" s="41"/>
      <c r="AD58" s="26"/>
      <c r="AE58" s="26"/>
      <c r="AF58" s="26"/>
      <c r="AI58" s="231"/>
      <c r="AQ58" s="96"/>
    </row>
    <row r="59" spans="1:64" ht="14.25">
      <c r="I59" s="26"/>
      <c r="J59" s="26"/>
      <c r="K59" s="23"/>
      <c r="L59" s="23"/>
      <c r="M59" s="23"/>
      <c r="N59" s="23"/>
      <c r="S59" s="196"/>
      <c r="T59" s="196"/>
      <c r="U59" s="196"/>
      <c r="V59" s="196"/>
      <c r="W59" s="28"/>
      <c r="X59" s="28"/>
      <c r="AF59" s="195"/>
      <c r="AG59" s="136"/>
      <c r="AH59" s="228"/>
      <c r="AI59" s="100"/>
    </row>
    <row r="60" spans="1:64" ht="14.25">
      <c r="I60" s="26"/>
      <c r="J60" s="26"/>
      <c r="K60" s="25"/>
      <c r="L60" s="25"/>
      <c r="M60" s="23"/>
      <c r="N60" s="23"/>
      <c r="S60" s="201"/>
      <c r="T60" s="201"/>
      <c r="U60" s="201"/>
      <c r="V60" s="201"/>
      <c r="W60" s="202"/>
      <c r="X60" s="202"/>
      <c r="AF60" s="195"/>
      <c r="AG60" s="136"/>
    </row>
    <row r="61" spans="1:64" ht="14.25">
      <c r="I61" s="23"/>
      <c r="J61" s="23"/>
      <c r="K61" s="26"/>
      <c r="L61" s="26"/>
      <c r="M61" s="25"/>
      <c r="N61" s="25"/>
    </row>
    <row r="62" spans="1:64" ht="14.25">
      <c r="I62" s="23"/>
      <c r="J62" s="23"/>
      <c r="K62" s="26"/>
      <c r="L62" s="26"/>
      <c r="M62" s="26"/>
      <c r="N62" s="26"/>
    </row>
    <row r="63" spans="1:64" ht="14.25">
      <c r="I63" s="25"/>
      <c r="J63" s="25"/>
      <c r="K63" s="23"/>
      <c r="L63" s="23"/>
      <c r="M63" s="26"/>
      <c r="N63" s="26"/>
    </row>
    <row r="64" spans="1:64" ht="14.25">
      <c r="I64" s="26"/>
      <c r="J64" s="26"/>
      <c r="K64" s="23"/>
      <c r="L64" s="23"/>
      <c r="M64" s="23"/>
      <c r="N64" s="23"/>
    </row>
    <row r="65" spans="9:52" ht="14.25">
      <c r="I65" s="26"/>
      <c r="J65" s="26"/>
      <c r="K65" s="25"/>
      <c r="L65" s="25"/>
      <c r="M65" s="23"/>
      <c r="N65" s="23"/>
    </row>
    <row r="66" spans="9:52" ht="14.25">
      <c r="I66" s="23"/>
      <c r="J66" s="23"/>
      <c r="K66" s="26"/>
      <c r="L66" s="26"/>
      <c r="M66" s="25"/>
      <c r="N66" s="25"/>
    </row>
    <row r="67" spans="9:52" ht="14.25">
      <c r="I67" s="23"/>
      <c r="J67" s="23"/>
      <c r="K67" s="26"/>
      <c r="L67" s="26"/>
      <c r="M67" s="26"/>
      <c r="N67" s="26"/>
      <c r="AF67" s="17"/>
      <c r="AG67" s="136"/>
    </row>
    <row r="68" spans="9:52" ht="14.25">
      <c r="I68" s="25"/>
      <c r="J68" s="25"/>
      <c r="K68" s="23"/>
      <c r="L68" s="23"/>
      <c r="M68" s="26"/>
      <c r="N68" s="26"/>
      <c r="AF68" s="17"/>
      <c r="AG68" s="136"/>
    </row>
    <row r="69" spans="9:52" ht="14.25">
      <c r="I69" s="26"/>
      <c r="J69" s="26"/>
      <c r="K69" s="23"/>
      <c r="L69" s="23"/>
      <c r="M69" s="23"/>
      <c r="N69" s="23"/>
    </row>
    <row r="70" spans="9:52" ht="14.25">
      <c r="I70" s="26"/>
      <c r="J70" s="26"/>
      <c r="K70" s="99"/>
      <c r="L70" s="99"/>
      <c r="M70" s="23"/>
      <c r="N70" s="23"/>
    </row>
    <row r="71" spans="9:52" ht="14.25">
      <c r="I71" s="23"/>
      <c r="J71" s="23"/>
      <c r="K71" s="26"/>
      <c r="L71" s="26"/>
      <c r="M71" s="25"/>
      <c r="N71" s="25"/>
    </row>
    <row r="72" spans="9:52" ht="14.25">
      <c r="I72" s="23"/>
      <c r="J72" s="23"/>
      <c r="K72" s="26"/>
      <c r="L72" s="26"/>
      <c r="M72" s="26"/>
      <c r="N72" s="26"/>
    </row>
    <row r="73" spans="9:52" ht="14.25">
      <c r="I73" s="25"/>
      <c r="J73" s="25"/>
      <c r="K73" s="23"/>
      <c r="L73" s="23"/>
      <c r="M73" s="26"/>
      <c r="N73" s="26"/>
      <c r="AJ73" s="19"/>
      <c r="AL73" s="19"/>
      <c r="AN73" s="19"/>
      <c r="AP73" s="19"/>
      <c r="AR73" s="19"/>
      <c r="AT73" s="19"/>
      <c r="AV73" s="19"/>
      <c r="AX73" s="19"/>
    </row>
    <row r="74" spans="9:52" ht="14.25">
      <c r="I74" s="26"/>
      <c r="J74" s="26"/>
      <c r="K74" s="23"/>
      <c r="L74" s="23"/>
      <c r="M74" s="23"/>
      <c r="N74" s="23"/>
      <c r="AH74" s="19"/>
      <c r="AI74" s="19"/>
      <c r="AK74" s="19"/>
      <c r="AM74" s="19"/>
      <c r="AO74" s="19"/>
      <c r="AQ74" s="19"/>
      <c r="AS74" s="19"/>
      <c r="AU74" s="19"/>
      <c r="AW74" s="19"/>
    </row>
    <row r="75" spans="9:52" ht="14.25">
      <c r="I75" s="26"/>
      <c r="J75" s="26"/>
      <c r="K75" s="25"/>
      <c r="L75" s="25"/>
      <c r="M75" s="23"/>
      <c r="N75" s="23"/>
    </row>
    <row r="76" spans="9:52" ht="14.25">
      <c r="I76" s="23"/>
      <c r="J76" s="23"/>
      <c r="K76" s="26"/>
      <c r="L76" s="26"/>
      <c r="M76" s="25"/>
      <c r="N76" s="25"/>
    </row>
    <row r="77" spans="9:52" ht="14.25">
      <c r="I77" s="23"/>
      <c r="J77" s="23"/>
      <c r="K77" s="26"/>
      <c r="L77" s="26"/>
      <c r="M77" s="26"/>
      <c r="N77" s="29"/>
      <c r="AJ77" s="1">
        <v>0</v>
      </c>
      <c r="AL77" s="1">
        <v>0</v>
      </c>
      <c r="AN77" s="1">
        <v>0</v>
      </c>
      <c r="AP77" s="1">
        <v>0</v>
      </c>
      <c r="AR77" s="1">
        <v>0</v>
      </c>
    </row>
    <row r="78" spans="9:52" ht="14.25">
      <c r="I78" s="25"/>
      <c r="J78" s="25"/>
      <c r="K78" s="23"/>
      <c r="L78" s="23"/>
      <c r="M78" s="26"/>
      <c r="N78" s="26"/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</row>
    <row r="79" spans="9:52" ht="14.25">
      <c r="I79" s="26"/>
      <c r="J79" s="26"/>
      <c r="K79" s="23"/>
      <c r="L79" s="23"/>
      <c r="M79" s="23"/>
      <c r="N79" s="23"/>
      <c r="AH79" s="1">
        <v>0</v>
      </c>
      <c r="AI79" s="1">
        <v>0</v>
      </c>
      <c r="AK79" s="1">
        <v>0</v>
      </c>
      <c r="AM79" s="1">
        <v>0</v>
      </c>
      <c r="AO79" s="1">
        <v>0</v>
      </c>
      <c r="AQ79" s="1">
        <v>0</v>
      </c>
    </row>
    <row r="80" spans="9:52" ht="14.25">
      <c r="I80" s="26"/>
      <c r="J80" s="26"/>
      <c r="K80" s="25"/>
      <c r="L80" s="25"/>
      <c r="M80" s="23"/>
      <c r="N80" s="23"/>
      <c r="AZ80" s="19"/>
    </row>
    <row r="81" spans="9:53" ht="14.25">
      <c r="I81" s="23"/>
      <c r="J81" s="23"/>
      <c r="K81" s="29"/>
      <c r="L81" s="29"/>
      <c r="M81" s="25"/>
      <c r="N81" s="25"/>
      <c r="AT81" s="1">
        <v>0</v>
      </c>
      <c r="AY81" s="19"/>
      <c r="BA81" s="19"/>
    </row>
    <row r="82" spans="9:53" ht="14.25">
      <c r="I82" s="23"/>
      <c r="J82" s="23"/>
      <c r="K82" s="26"/>
      <c r="L82" s="26"/>
      <c r="M82" s="29"/>
      <c r="N82" s="26"/>
      <c r="AS82" s="1">
        <v>0</v>
      </c>
      <c r="AT82" s="1">
        <v>0</v>
      </c>
      <c r="AV82" s="1">
        <v>0</v>
      </c>
      <c r="AX82" s="1">
        <v>0</v>
      </c>
    </row>
    <row r="83" spans="9:53" ht="14.25">
      <c r="I83" s="25"/>
      <c r="J83" s="25"/>
      <c r="K83" s="23"/>
      <c r="L83" s="23"/>
      <c r="M83" s="26"/>
      <c r="N83" s="26"/>
      <c r="AS83" s="1">
        <v>0</v>
      </c>
      <c r="AU83" s="1">
        <v>0</v>
      </c>
      <c r="AW83" s="1">
        <v>0</v>
      </c>
    </row>
    <row r="84" spans="9:53" ht="14.25">
      <c r="I84" s="29"/>
      <c r="J84" s="29"/>
      <c r="K84" s="23"/>
      <c r="L84" s="23"/>
      <c r="M84" s="23"/>
      <c r="N84" s="23"/>
    </row>
    <row r="85" spans="9:53" ht="14.25">
      <c r="I85" s="26"/>
      <c r="J85" s="26"/>
      <c r="K85" s="25"/>
      <c r="L85" s="25"/>
      <c r="M85" s="23"/>
      <c r="N85" s="23"/>
    </row>
    <row r="86" spans="9:53" ht="14.25">
      <c r="I86" s="23"/>
      <c r="J86" s="23"/>
      <c r="K86" s="26"/>
      <c r="L86" s="26"/>
      <c r="M86" s="25"/>
    </row>
    <row r="87" spans="9:53" ht="14.25">
      <c r="I87" s="23"/>
      <c r="J87" s="23"/>
      <c r="K87" s="26"/>
      <c r="L87" s="26"/>
      <c r="M87" s="26"/>
    </row>
    <row r="88" spans="9:53" ht="14.25">
      <c r="I88" s="25"/>
      <c r="J88" s="25"/>
      <c r="K88" s="23"/>
      <c r="L88" s="23"/>
      <c r="M88" s="26"/>
    </row>
    <row r="89" spans="9:53" ht="14.25">
      <c r="I89" s="26"/>
      <c r="J89" s="26"/>
      <c r="K89" s="23"/>
      <c r="L89" s="23"/>
      <c r="M89" s="23"/>
    </row>
    <row r="90" spans="9:53" ht="14.25">
      <c r="I90" s="26"/>
      <c r="J90" s="26"/>
      <c r="M90" s="23"/>
      <c r="AY90" s="1">
        <v>0</v>
      </c>
    </row>
    <row r="91" spans="9:53">
      <c r="I91" s="23"/>
      <c r="J91" s="23"/>
    </row>
    <row r="92" spans="9:53">
      <c r="I92" s="23"/>
      <c r="J92" s="23"/>
    </row>
    <row r="107" spans="33:33">
      <c r="AG107" s="19"/>
    </row>
    <row r="111" spans="33:33">
      <c r="AG111" s="1">
        <v>0</v>
      </c>
    </row>
    <row r="112" spans="33:33">
      <c r="AG112" s="1">
        <v>0</v>
      </c>
    </row>
    <row r="114" spans="28:32">
      <c r="AB114" s="19"/>
      <c r="AC114" s="19"/>
      <c r="AD114" s="19"/>
      <c r="AE114" s="19"/>
      <c r="AF114" s="19"/>
    </row>
    <row r="118" spans="28:32">
      <c r="AD118" s="1">
        <v>0</v>
      </c>
      <c r="AE118" s="1">
        <v>0</v>
      </c>
      <c r="AF118" s="1">
        <v>0</v>
      </c>
    </row>
    <row r="119" spans="28:32">
      <c r="AD119" s="1">
        <v>0</v>
      </c>
      <c r="AE119" s="1">
        <v>0</v>
      </c>
      <c r="AF119" s="1">
        <v>0</v>
      </c>
    </row>
  </sheetData>
  <mergeCells count="11">
    <mergeCell ref="A1:J1"/>
    <mergeCell ref="V58:W58"/>
    <mergeCell ref="R57:S57"/>
    <mergeCell ref="V57:W57"/>
    <mergeCell ref="BG3:BH3"/>
    <mergeCell ref="W41:X41"/>
    <mergeCell ref="U41:V41"/>
    <mergeCell ref="R58:S58"/>
    <mergeCell ref="Q41:R41"/>
    <mergeCell ref="Q42:R42"/>
    <mergeCell ref="H3:I3"/>
  </mergeCells>
  <phoneticPr fontId="15"/>
  <pageMargins left="0.74803149606299213" right="0.55118110236220474" top="0.78740157480314965" bottom="0.39370078740157483" header="0.51181102362204722" footer="0.51181102362204722"/>
  <headerFooter alignWithMargins="0"/>
  <colBreaks count="1" manualBreakCount="1">
    <brk id="12" max="58" man="1"/>
  </colBreaks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BG113"/>
  <sheetViews>
    <sheetView showGridLines="0" showZeros="0" zoomScale="85" zoomScaleNormal="85" zoomScaleSheetLayoutView="90" workbookViewId="0">
      <selection activeCell="J29" sqref="J29"/>
    </sheetView>
  </sheetViews>
  <sheetFormatPr defaultRowHeight="13.5"/>
  <cols>
    <col min="1" max="1" width="2.375" style="1" customWidth="1"/>
    <col min="2" max="2" width="8" style="1" customWidth="1"/>
    <col min="3" max="3" width="8.125" style="1" customWidth="1"/>
    <col min="4" max="9" width="9.125" style="1" customWidth="1"/>
    <col min="10" max="10" width="7.5" style="1" customWidth="1"/>
    <col min="11" max="11" width="7.25" style="1" customWidth="1"/>
    <col min="12" max="12" width="2" style="1" customWidth="1"/>
    <col min="13" max="13" width="2.625" style="1" customWidth="1"/>
    <col min="14" max="14" width="8.375" style="1" customWidth="1"/>
    <col min="15" max="25" width="5.625" style="1" customWidth="1"/>
    <col min="26" max="26" width="4.75" style="1" customWidth="1"/>
    <col min="27" max="27" width="5.125" style="1" customWidth="1"/>
    <col min="28" max="28" width="8.5" style="1" customWidth="1"/>
    <col min="29" max="29" width="10.875" style="1" customWidth="1"/>
    <col min="30" max="59" width="8.375" style="1" customWidth="1"/>
    <col min="60" max="60" width="5.625" style="1" customWidth="1"/>
    <col min="61" max="16384" width="9" style="1"/>
  </cols>
  <sheetData>
    <row r="1" spans="2:59">
      <c r="B1" s="369" t="s">
        <v>150</v>
      </c>
      <c r="C1" s="369"/>
      <c r="D1" s="369"/>
      <c r="E1" s="369"/>
      <c r="F1" s="369"/>
      <c r="G1" s="369"/>
      <c r="H1" s="369"/>
      <c r="I1" s="369"/>
      <c r="J1" s="369"/>
      <c r="K1" s="369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2"/>
    </row>
    <row r="2" spans="2:59"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</row>
    <row r="3" spans="2:59">
      <c r="B3" s="3"/>
      <c r="C3" s="4"/>
      <c r="D3" s="150" t="s">
        <v>73</v>
      </c>
      <c r="E3" s="34"/>
      <c r="F3" s="150" t="s">
        <v>74</v>
      </c>
      <c r="G3" s="34"/>
      <c r="H3" s="150" t="s">
        <v>75</v>
      </c>
      <c r="I3" s="42"/>
      <c r="J3" s="376" t="s">
        <v>13</v>
      </c>
      <c r="K3" s="377"/>
      <c r="L3" s="63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B3" s="3"/>
      <c r="AC3" s="33"/>
      <c r="AD3" s="150" t="s">
        <v>4</v>
      </c>
      <c r="AE3" s="34"/>
      <c r="AF3" s="150" t="s">
        <v>5</v>
      </c>
      <c r="AG3" s="34"/>
      <c r="AH3" s="150" t="s">
        <v>6</v>
      </c>
      <c r="AI3" s="34"/>
      <c r="AJ3" s="150" t="s">
        <v>7</v>
      </c>
      <c r="AK3" s="34"/>
      <c r="AL3" s="150" t="s">
        <v>8</v>
      </c>
      <c r="AM3" s="34"/>
      <c r="AN3" s="150" t="s">
        <v>9</v>
      </c>
      <c r="AO3" s="34"/>
      <c r="AP3" s="150" t="s">
        <v>10</v>
      </c>
      <c r="AQ3" s="34"/>
      <c r="AR3" s="150" t="s">
        <v>11</v>
      </c>
      <c r="AS3" s="34"/>
      <c r="AT3" s="150" t="s">
        <v>12</v>
      </c>
      <c r="AU3" s="34"/>
      <c r="AV3" s="150" t="s">
        <v>73</v>
      </c>
      <c r="AW3" s="34"/>
      <c r="AX3" s="150" t="s">
        <v>74</v>
      </c>
      <c r="AY3" s="34"/>
      <c r="AZ3" s="150" t="s">
        <v>75</v>
      </c>
      <c r="BA3" s="42"/>
    </row>
    <row r="4" spans="2:59">
      <c r="B4" s="5"/>
      <c r="C4" s="6"/>
      <c r="D4" s="155" t="s">
        <v>76</v>
      </c>
      <c r="E4" s="157" t="s">
        <v>77</v>
      </c>
      <c r="F4" s="155" t="s">
        <v>76</v>
      </c>
      <c r="G4" s="156" t="s">
        <v>77</v>
      </c>
      <c r="H4" s="157" t="s">
        <v>76</v>
      </c>
      <c r="I4" s="170" t="s">
        <v>77</v>
      </c>
      <c r="J4" s="30"/>
      <c r="K4" s="35"/>
      <c r="L4" s="63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B4" s="5"/>
      <c r="AC4" s="36"/>
      <c r="AD4" s="156" t="s">
        <v>76</v>
      </c>
      <c r="AE4" s="157" t="s">
        <v>77</v>
      </c>
      <c r="AF4" s="155" t="s">
        <v>76</v>
      </c>
      <c r="AG4" s="156" t="s">
        <v>77</v>
      </c>
      <c r="AH4" s="157" t="s">
        <v>76</v>
      </c>
      <c r="AI4" s="171" t="s">
        <v>77</v>
      </c>
      <c r="AJ4" s="156" t="s">
        <v>76</v>
      </c>
      <c r="AK4" s="157" t="s">
        <v>77</v>
      </c>
      <c r="AL4" s="157" t="s">
        <v>76</v>
      </c>
      <c r="AM4" s="171" t="s">
        <v>77</v>
      </c>
      <c r="AN4" s="156" t="s">
        <v>76</v>
      </c>
      <c r="AO4" s="157" t="s">
        <v>77</v>
      </c>
      <c r="AP4" s="157" t="s">
        <v>76</v>
      </c>
      <c r="AQ4" s="170" t="s">
        <v>77</v>
      </c>
      <c r="AR4" s="155" t="s">
        <v>76</v>
      </c>
      <c r="AS4" s="156" t="s">
        <v>77</v>
      </c>
      <c r="AT4" s="157" t="s">
        <v>76</v>
      </c>
      <c r="AU4" s="171" t="s">
        <v>77</v>
      </c>
      <c r="AV4" s="155" t="s">
        <v>76</v>
      </c>
      <c r="AW4" s="157" t="s">
        <v>77</v>
      </c>
      <c r="AX4" s="155" t="s">
        <v>76</v>
      </c>
      <c r="AY4" s="156" t="s">
        <v>77</v>
      </c>
      <c r="AZ4" s="157" t="s">
        <v>76</v>
      </c>
      <c r="BA4" s="170" t="s">
        <v>77</v>
      </c>
    </row>
    <row r="5" spans="2:59" ht="14.25">
      <c r="B5" s="43"/>
      <c r="C5" s="182" t="s">
        <v>78</v>
      </c>
      <c r="D5" s="341">
        <v>90.2</v>
      </c>
      <c r="E5" s="342">
        <v>64.400000000000006</v>
      </c>
      <c r="F5" s="341">
        <v>96.1</v>
      </c>
      <c r="G5" s="342">
        <v>67.5</v>
      </c>
      <c r="H5" s="342">
        <v>99.6</v>
      </c>
      <c r="I5" s="343">
        <v>69.3</v>
      </c>
      <c r="J5" s="221"/>
      <c r="K5" s="222"/>
      <c r="L5" s="65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B5" s="43"/>
      <c r="AC5" s="182" t="s">
        <v>78</v>
      </c>
      <c r="AD5" s="339">
        <v>31.5</v>
      </c>
      <c r="AE5" s="340">
        <v>26.7</v>
      </c>
      <c r="AF5" s="341">
        <v>40.4</v>
      </c>
      <c r="AG5" s="342">
        <v>31.9</v>
      </c>
      <c r="AH5" s="342">
        <v>49.5</v>
      </c>
      <c r="AI5" s="343">
        <v>38</v>
      </c>
      <c r="AJ5" s="341">
        <v>58</v>
      </c>
      <c r="AK5" s="342">
        <v>43.3</v>
      </c>
      <c r="AL5" s="342">
        <v>63.7</v>
      </c>
      <c r="AM5" s="343">
        <v>47.5</v>
      </c>
      <c r="AN5" s="341">
        <v>67.3</v>
      </c>
      <c r="AO5" s="342">
        <v>51.4</v>
      </c>
      <c r="AP5" s="342">
        <v>70.400000000000006</v>
      </c>
      <c r="AQ5" s="343">
        <v>53.2</v>
      </c>
      <c r="AR5" s="341">
        <v>74.900000000000006</v>
      </c>
      <c r="AS5" s="342">
        <v>56</v>
      </c>
      <c r="AT5" s="342">
        <v>82.6</v>
      </c>
      <c r="AU5" s="344">
        <v>60.1</v>
      </c>
      <c r="AV5" s="341">
        <v>90.2</v>
      </c>
      <c r="AW5" s="342">
        <v>64.400000000000006</v>
      </c>
      <c r="AX5" s="341">
        <v>96.1</v>
      </c>
      <c r="AY5" s="342">
        <v>67.5</v>
      </c>
      <c r="AZ5" s="342">
        <v>99.6</v>
      </c>
      <c r="BA5" s="343">
        <v>69.3</v>
      </c>
    </row>
    <row r="6" spans="2:59" ht="14.25">
      <c r="B6" s="43"/>
      <c r="C6" s="183" t="s">
        <v>79</v>
      </c>
      <c r="D6" s="336">
        <v>92.3</v>
      </c>
      <c r="E6" s="337">
        <v>64.7</v>
      </c>
      <c r="F6" s="336">
        <v>97.4</v>
      </c>
      <c r="G6" s="337">
        <v>67.900000000000006</v>
      </c>
      <c r="H6" s="337">
        <v>100.4</v>
      </c>
      <c r="I6" s="338">
        <v>69.3</v>
      </c>
      <c r="J6" s="223"/>
      <c r="K6" s="224"/>
      <c r="L6" s="65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B6" s="43"/>
      <c r="AC6" s="183" t="s">
        <v>79</v>
      </c>
      <c r="AD6" s="334">
        <v>26.7</v>
      </c>
      <c r="AE6" s="335">
        <v>24.3</v>
      </c>
      <c r="AF6" s="336">
        <v>38.9</v>
      </c>
      <c r="AG6" s="337">
        <v>31.9</v>
      </c>
      <c r="AH6" s="337">
        <v>49.4</v>
      </c>
      <c r="AI6" s="338">
        <v>38.700000000000003</v>
      </c>
      <c r="AJ6" s="336">
        <v>57.4</v>
      </c>
      <c r="AK6" s="337">
        <v>43.5</v>
      </c>
      <c r="AL6" s="337">
        <v>63.1</v>
      </c>
      <c r="AM6" s="338">
        <v>46.8</v>
      </c>
      <c r="AN6" s="336">
        <v>67.599999999999994</v>
      </c>
      <c r="AO6" s="337">
        <v>49.6</v>
      </c>
      <c r="AP6" s="337">
        <v>71.7</v>
      </c>
      <c r="AQ6" s="338">
        <v>53</v>
      </c>
      <c r="AR6" s="336">
        <v>77.3</v>
      </c>
      <c r="AS6" s="337">
        <v>56.8</v>
      </c>
      <c r="AT6" s="337">
        <v>84.6</v>
      </c>
      <c r="AU6" s="280">
        <v>60.8</v>
      </c>
      <c r="AV6" s="336">
        <v>92.3</v>
      </c>
      <c r="AW6" s="337">
        <v>64.7</v>
      </c>
      <c r="AX6" s="336">
        <v>97.4</v>
      </c>
      <c r="AY6" s="337">
        <v>67.900000000000006</v>
      </c>
      <c r="AZ6" s="337">
        <v>100.4</v>
      </c>
      <c r="BA6" s="338">
        <v>69.3</v>
      </c>
    </row>
    <row r="7" spans="2:59" ht="14.25">
      <c r="B7" s="47" t="s">
        <v>83</v>
      </c>
      <c r="C7" s="184" t="s">
        <v>81</v>
      </c>
      <c r="D7" s="199">
        <v>92.1</v>
      </c>
      <c r="E7" s="199">
        <v>63.9</v>
      </c>
      <c r="F7" s="199">
        <v>97.5</v>
      </c>
      <c r="G7" s="199">
        <v>67.2</v>
      </c>
      <c r="H7" s="199">
        <v>102</v>
      </c>
      <c r="I7" s="54">
        <v>69.2</v>
      </c>
      <c r="J7" s="225"/>
      <c r="K7" s="226"/>
      <c r="L7" s="65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B7" s="47" t="s">
        <v>83</v>
      </c>
      <c r="AC7" s="184" t="s">
        <v>81</v>
      </c>
      <c r="AD7" s="199">
        <v>26.5</v>
      </c>
      <c r="AE7" s="199">
        <v>23.9</v>
      </c>
      <c r="AF7" s="199">
        <v>36.6</v>
      </c>
      <c r="AG7" s="199">
        <v>29.8</v>
      </c>
      <c r="AH7" s="199">
        <v>46.3</v>
      </c>
      <c r="AI7" s="199">
        <v>35.6</v>
      </c>
      <c r="AJ7" s="199">
        <v>55.3</v>
      </c>
      <c r="AK7" s="199">
        <v>41.4</v>
      </c>
      <c r="AL7" s="199">
        <v>62.5</v>
      </c>
      <c r="AM7" s="199">
        <v>46</v>
      </c>
      <c r="AN7" s="199">
        <v>67.8</v>
      </c>
      <c r="AO7" s="199">
        <v>49.9</v>
      </c>
      <c r="AP7" s="199">
        <v>71.3</v>
      </c>
      <c r="AQ7" s="199">
        <v>53.4</v>
      </c>
      <c r="AR7" s="199">
        <v>75.599999999999994</v>
      </c>
      <c r="AS7" s="199">
        <v>55.2</v>
      </c>
      <c r="AT7" s="199">
        <v>84.1</v>
      </c>
      <c r="AU7" s="199">
        <v>59.7</v>
      </c>
      <c r="AV7" s="199">
        <v>92.1</v>
      </c>
      <c r="AW7" s="199">
        <v>63.9</v>
      </c>
      <c r="AX7" s="199">
        <v>97.5</v>
      </c>
      <c r="AY7" s="199">
        <v>67.2</v>
      </c>
      <c r="AZ7" s="199">
        <v>102</v>
      </c>
      <c r="BA7" s="54">
        <v>69.2</v>
      </c>
    </row>
    <row r="8" spans="2:59">
      <c r="B8" s="43"/>
      <c r="C8" s="48" t="s">
        <v>21</v>
      </c>
      <c r="D8" s="198">
        <f t="shared" ref="D8:I8" si="0">ROUND(D5/D6*100,0)</f>
        <v>98</v>
      </c>
      <c r="E8" s="198">
        <f t="shared" si="0"/>
        <v>100</v>
      </c>
      <c r="F8" s="198">
        <f t="shared" si="0"/>
        <v>99</v>
      </c>
      <c r="G8" s="198">
        <f t="shared" si="0"/>
        <v>99</v>
      </c>
      <c r="H8" s="242">
        <f t="shared" si="0"/>
        <v>99</v>
      </c>
      <c r="I8" s="250">
        <f t="shared" si="0"/>
        <v>100</v>
      </c>
      <c r="J8" s="221"/>
      <c r="K8" s="222"/>
      <c r="L8" s="65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B8" s="43"/>
      <c r="AC8" s="48" t="s">
        <v>21</v>
      </c>
      <c r="AD8" s="90">
        <f>ROUND(AD5/AD6*100,0)</f>
        <v>118</v>
      </c>
      <c r="AE8" s="90">
        <f t="shared" ref="AE8" si="1">ROUND(AE5/AE6*100,0)</f>
        <v>110</v>
      </c>
      <c r="AF8" s="13">
        <f>ROUND(AF5/AF6*100,0)</f>
        <v>104</v>
      </c>
      <c r="AG8" s="13">
        <f t="shared" ref="AG8:BA8" si="2">ROUND(AG5/AG6*100,0)</f>
        <v>100</v>
      </c>
      <c r="AH8" s="242">
        <f t="shared" si="2"/>
        <v>100</v>
      </c>
      <c r="AI8" s="242">
        <f t="shared" si="2"/>
        <v>98</v>
      </c>
      <c r="AJ8" s="13">
        <f t="shared" si="2"/>
        <v>101</v>
      </c>
      <c r="AK8" s="13">
        <f t="shared" si="2"/>
        <v>100</v>
      </c>
      <c r="AL8" s="13">
        <f t="shared" si="2"/>
        <v>101</v>
      </c>
      <c r="AM8" s="13">
        <f t="shared" si="2"/>
        <v>101</v>
      </c>
      <c r="AN8" s="13">
        <f t="shared" si="2"/>
        <v>100</v>
      </c>
      <c r="AO8" s="13">
        <f t="shared" si="2"/>
        <v>104</v>
      </c>
      <c r="AP8" s="13">
        <f t="shared" si="2"/>
        <v>98</v>
      </c>
      <c r="AQ8" s="13">
        <f t="shared" si="2"/>
        <v>100</v>
      </c>
      <c r="AR8" s="198">
        <f t="shared" si="2"/>
        <v>97</v>
      </c>
      <c r="AS8" s="198">
        <f t="shared" si="2"/>
        <v>99</v>
      </c>
      <c r="AT8" s="242">
        <f>ROUND(AT5/AT6*100,0)</f>
        <v>98</v>
      </c>
      <c r="AU8" s="242">
        <f>ROUND(AU5/AU6*100,0)</f>
        <v>99</v>
      </c>
      <c r="AV8" s="13">
        <f t="shared" si="2"/>
        <v>98</v>
      </c>
      <c r="AW8" s="13">
        <f t="shared" si="2"/>
        <v>100</v>
      </c>
      <c r="AX8" s="13">
        <f t="shared" si="2"/>
        <v>99</v>
      </c>
      <c r="AY8" s="13">
        <f t="shared" si="2"/>
        <v>99</v>
      </c>
      <c r="AZ8" s="242">
        <f t="shared" si="2"/>
        <v>99</v>
      </c>
      <c r="BA8" s="250">
        <f t="shared" si="2"/>
        <v>100</v>
      </c>
    </row>
    <row r="9" spans="2:59">
      <c r="B9" s="49"/>
      <c r="C9" s="50" t="s">
        <v>22</v>
      </c>
      <c r="D9" s="197">
        <f t="shared" ref="D9:I9" si="3">ROUND(D5/D7*100,0)</f>
        <v>98</v>
      </c>
      <c r="E9" s="197">
        <f t="shared" si="3"/>
        <v>101</v>
      </c>
      <c r="F9" s="197">
        <f t="shared" si="3"/>
        <v>99</v>
      </c>
      <c r="G9" s="197">
        <f t="shared" si="3"/>
        <v>100</v>
      </c>
      <c r="H9" s="197">
        <f t="shared" si="3"/>
        <v>98</v>
      </c>
      <c r="I9" s="57">
        <f t="shared" si="3"/>
        <v>100</v>
      </c>
      <c r="J9" s="225"/>
      <c r="K9" s="226"/>
      <c r="L9" s="65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B9" s="49"/>
      <c r="AC9" s="50" t="s">
        <v>22</v>
      </c>
      <c r="AD9" s="197">
        <f>ROUND(AD5/AD7*100,0)</f>
        <v>119</v>
      </c>
      <c r="AE9" s="197">
        <f t="shared" ref="AE9" si="4">ROUND(AE5/AE7*100,0)</f>
        <v>112</v>
      </c>
      <c r="AF9" s="197">
        <f t="shared" ref="AF9:BA9" si="5">ROUND(AF5/AF7*100,0)</f>
        <v>110</v>
      </c>
      <c r="AG9" s="197">
        <f t="shared" si="5"/>
        <v>107</v>
      </c>
      <c r="AH9" s="197">
        <f t="shared" si="5"/>
        <v>107</v>
      </c>
      <c r="AI9" s="197">
        <f t="shared" si="5"/>
        <v>107</v>
      </c>
      <c r="AJ9" s="197">
        <f t="shared" si="5"/>
        <v>105</v>
      </c>
      <c r="AK9" s="197">
        <f t="shared" si="5"/>
        <v>105</v>
      </c>
      <c r="AL9" s="197">
        <f t="shared" si="5"/>
        <v>102</v>
      </c>
      <c r="AM9" s="197">
        <f t="shared" si="5"/>
        <v>103</v>
      </c>
      <c r="AN9" s="197">
        <f t="shared" si="5"/>
        <v>99</v>
      </c>
      <c r="AO9" s="197">
        <f t="shared" si="5"/>
        <v>103</v>
      </c>
      <c r="AP9" s="197">
        <f t="shared" si="5"/>
        <v>99</v>
      </c>
      <c r="AQ9" s="197">
        <f t="shared" si="5"/>
        <v>100</v>
      </c>
      <c r="AR9" s="197">
        <f t="shared" si="5"/>
        <v>99</v>
      </c>
      <c r="AS9" s="197">
        <f t="shared" si="5"/>
        <v>101</v>
      </c>
      <c r="AT9" s="197">
        <f>ROUND(AT5/AT7*100,0)</f>
        <v>98</v>
      </c>
      <c r="AU9" s="197">
        <f>ROUND(AU5/AU7*100,0)</f>
        <v>101</v>
      </c>
      <c r="AV9" s="197">
        <f t="shared" si="5"/>
        <v>98</v>
      </c>
      <c r="AW9" s="197">
        <f t="shared" si="5"/>
        <v>101</v>
      </c>
      <c r="AX9" s="197">
        <f t="shared" si="5"/>
        <v>99</v>
      </c>
      <c r="AY9" s="197">
        <f t="shared" si="5"/>
        <v>100</v>
      </c>
      <c r="AZ9" s="197">
        <f t="shared" si="5"/>
        <v>98</v>
      </c>
      <c r="BA9" s="57">
        <f t="shared" si="5"/>
        <v>100</v>
      </c>
    </row>
    <row r="10" spans="2:59" ht="14.25">
      <c r="B10" s="51"/>
      <c r="C10" s="182" t="s">
        <v>78</v>
      </c>
      <c r="D10" s="341">
        <v>90.2</v>
      </c>
      <c r="E10" s="342">
        <v>65.900000000000006</v>
      </c>
      <c r="F10" s="341">
        <v>96.7</v>
      </c>
      <c r="G10" s="342">
        <v>70.099999999999994</v>
      </c>
      <c r="H10" s="342">
        <v>101.7</v>
      </c>
      <c r="I10" s="343">
        <v>73</v>
      </c>
      <c r="J10" s="221"/>
      <c r="K10" s="222"/>
      <c r="L10" s="65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B10" s="51"/>
      <c r="AC10" s="182" t="s">
        <v>78</v>
      </c>
      <c r="AD10" s="341">
        <v>33</v>
      </c>
      <c r="AE10" s="342">
        <v>27.8</v>
      </c>
      <c r="AF10" s="341">
        <v>42.5</v>
      </c>
      <c r="AG10" s="342">
        <v>34</v>
      </c>
      <c r="AH10" s="342">
        <v>51.4</v>
      </c>
      <c r="AI10" s="343">
        <v>39.9</v>
      </c>
      <c r="AJ10" s="341">
        <v>58.4</v>
      </c>
      <c r="AK10" s="342">
        <v>44.5</v>
      </c>
      <c r="AL10" s="342">
        <v>64.8</v>
      </c>
      <c r="AM10" s="343">
        <v>49.7</v>
      </c>
      <c r="AN10" s="341">
        <v>69</v>
      </c>
      <c r="AO10" s="342">
        <v>53</v>
      </c>
      <c r="AP10" s="342">
        <v>72.7</v>
      </c>
      <c r="AQ10" s="343">
        <v>55.6</v>
      </c>
      <c r="AR10" s="341">
        <v>76</v>
      </c>
      <c r="AS10" s="342">
        <v>58.2</v>
      </c>
      <c r="AT10" s="342">
        <v>82.7</v>
      </c>
      <c r="AU10" s="344">
        <v>61.8</v>
      </c>
      <c r="AV10" s="341">
        <v>90.2</v>
      </c>
      <c r="AW10" s="342">
        <v>65.900000000000006</v>
      </c>
      <c r="AX10" s="341">
        <v>96.7</v>
      </c>
      <c r="AY10" s="342">
        <v>70.099999999999994</v>
      </c>
      <c r="AZ10" s="342">
        <v>101.7</v>
      </c>
      <c r="BA10" s="343">
        <v>73</v>
      </c>
    </row>
    <row r="11" spans="2:59" ht="14.25">
      <c r="B11" s="51"/>
      <c r="C11" s="183" t="s">
        <v>79</v>
      </c>
      <c r="D11" s="336">
        <v>94.6</v>
      </c>
      <c r="E11" s="337">
        <v>68.2</v>
      </c>
      <c r="F11" s="336">
        <v>100.6</v>
      </c>
      <c r="G11" s="337">
        <v>71.8</v>
      </c>
      <c r="H11" s="337">
        <v>103.8</v>
      </c>
      <c r="I11" s="338">
        <v>75.099999999999994</v>
      </c>
      <c r="J11" s="223"/>
      <c r="K11" s="224"/>
      <c r="L11" s="65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B11" s="51"/>
      <c r="AC11" s="183" t="s">
        <v>79</v>
      </c>
      <c r="AD11" s="336">
        <v>32.4</v>
      </c>
      <c r="AE11" s="337">
        <v>27.2</v>
      </c>
      <c r="AF11" s="336">
        <v>42.1</v>
      </c>
      <c r="AG11" s="337">
        <v>34.5</v>
      </c>
      <c r="AH11" s="337">
        <v>52.6</v>
      </c>
      <c r="AI11" s="338">
        <v>41</v>
      </c>
      <c r="AJ11" s="336">
        <v>60.8</v>
      </c>
      <c r="AK11" s="337">
        <v>45.8</v>
      </c>
      <c r="AL11" s="337">
        <v>65.599999999999994</v>
      </c>
      <c r="AM11" s="338">
        <v>50.2</v>
      </c>
      <c r="AN11" s="336">
        <v>69.900000000000006</v>
      </c>
      <c r="AO11" s="337">
        <v>54.3</v>
      </c>
      <c r="AP11" s="337">
        <v>73.599999999999994</v>
      </c>
      <c r="AQ11" s="338">
        <v>57.6</v>
      </c>
      <c r="AR11" s="336">
        <v>79.3</v>
      </c>
      <c r="AS11" s="337">
        <v>60.8</v>
      </c>
      <c r="AT11" s="337">
        <v>88.1</v>
      </c>
      <c r="AU11" s="280">
        <v>65.2</v>
      </c>
      <c r="AV11" s="336">
        <v>94.6</v>
      </c>
      <c r="AW11" s="337">
        <v>68.2</v>
      </c>
      <c r="AX11" s="336">
        <v>100.6</v>
      </c>
      <c r="AY11" s="337">
        <v>71.8</v>
      </c>
      <c r="AZ11" s="337">
        <v>103.8</v>
      </c>
      <c r="BA11" s="338">
        <v>75.099999999999994</v>
      </c>
    </row>
    <row r="12" spans="2:59" ht="14.25">
      <c r="B12" s="53" t="s">
        <v>130</v>
      </c>
      <c r="C12" s="184" t="s">
        <v>81</v>
      </c>
      <c r="D12" s="199">
        <v>88.6</v>
      </c>
      <c r="E12" s="54">
        <v>64.099999999999994</v>
      </c>
      <c r="F12" s="199">
        <v>94.5</v>
      </c>
      <c r="G12" s="54">
        <v>68</v>
      </c>
      <c r="H12" s="54">
        <v>98.6</v>
      </c>
      <c r="I12" s="200">
        <v>71.400000000000006</v>
      </c>
      <c r="J12" s="225"/>
      <c r="K12" s="226"/>
      <c r="L12" s="65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B12" s="53" t="s">
        <v>123</v>
      </c>
      <c r="AC12" s="184" t="s">
        <v>81</v>
      </c>
      <c r="AD12" s="199">
        <v>29</v>
      </c>
      <c r="AE12" s="54">
        <v>25.8</v>
      </c>
      <c r="AF12" s="199">
        <v>38.1</v>
      </c>
      <c r="AG12" s="54">
        <v>31.9</v>
      </c>
      <c r="AH12" s="54">
        <v>47.5</v>
      </c>
      <c r="AI12" s="200">
        <v>37.799999999999997</v>
      </c>
      <c r="AJ12" s="199">
        <v>55.7</v>
      </c>
      <c r="AK12" s="54">
        <v>42.8</v>
      </c>
      <c r="AL12" s="54">
        <v>62</v>
      </c>
      <c r="AM12" s="200">
        <v>47.4</v>
      </c>
      <c r="AN12" s="199">
        <v>66.400000000000006</v>
      </c>
      <c r="AO12" s="54">
        <v>50.8</v>
      </c>
      <c r="AP12" s="54">
        <v>69.599999999999994</v>
      </c>
      <c r="AQ12" s="200">
        <v>53.3</v>
      </c>
      <c r="AR12" s="199">
        <v>73.5</v>
      </c>
      <c r="AS12" s="54">
        <v>56</v>
      </c>
      <c r="AT12" s="54">
        <v>80.900000000000006</v>
      </c>
      <c r="AU12" s="78">
        <v>59.9</v>
      </c>
      <c r="AV12" s="199">
        <v>88.6</v>
      </c>
      <c r="AW12" s="54">
        <v>64.099999999999994</v>
      </c>
      <c r="AX12" s="199">
        <v>94.5</v>
      </c>
      <c r="AY12" s="54">
        <v>68</v>
      </c>
      <c r="AZ12" s="54">
        <v>98.6</v>
      </c>
      <c r="BA12" s="200">
        <v>71.400000000000006</v>
      </c>
    </row>
    <row r="13" spans="2:59">
      <c r="B13" s="51"/>
      <c r="C13" s="48" t="s">
        <v>21</v>
      </c>
      <c r="D13" s="55">
        <f t="shared" ref="D13:I13" si="6">ROUND(D10/D11*100,0)</f>
        <v>95</v>
      </c>
      <c r="E13" s="55">
        <f t="shared" si="6"/>
        <v>97</v>
      </c>
      <c r="F13" s="55">
        <f t="shared" si="6"/>
        <v>96</v>
      </c>
      <c r="G13" s="55">
        <f t="shared" si="6"/>
        <v>98</v>
      </c>
      <c r="H13" s="55">
        <f t="shared" si="6"/>
        <v>98</v>
      </c>
      <c r="I13" s="55">
        <f t="shared" si="6"/>
        <v>97</v>
      </c>
      <c r="J13" s="221"/>
      <c r="K13" s="222"/>
      <c r="L13" s="65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B13" s="51"/>
      <c r="AC13" s="48" t="s">
        <v>21</v>
      </c>
      <c r="AD13" s="198">
        <f t="shared" ref="AD13:AE13" si="7">ROUND(AD10/AD11*100,0)</f>
        <v>102</v>
      </c>
      <c r="AE13" s="55">
        <f t="shared" si="7"/>
        <v>102</v>
      </c>
      <c r="AF13" s="55">
        <f t="shared" ref="AF13:BA13" si="8">ROUND(AF10/AF11*100,0)</f>
        <v>101</v>
      </c>
      <c r="AG13" s="55">
        <f t="shared" si="8"/>
        <v>99</v>
      </c>
      <c r="AH13" s="55">
        <f t="shared" si="8"/>
        <v>98</v>
      </c>
      <c r="AI13" s="55">
        <f t="shared" si="8"/>
        <v>97</v>
      </c>
      <c r="AJ13" s="55">
        <f t="shared" si="8"/>
        <v>96</v>
      </c>
      <c r="AK13" s="55">
        <f t="shared" si="8"/>
        <v>97</v>
      </c>
      <c r="AL13" s="55">
        <f t="shared" si="8"/>
        <v>99</v>
      </c>
      <c r="AM13" s="55">
        <f t="shared" si="8"/>
        <v>99</v>
      </c>
      <c r="AN13" s="55">
        <f t="shared" si="8"/>
        <v>99</v>
      </c>
      <c r="AO13" s="55">
        <f t="shared" si="8"/>
        <v>98</v>
      </c>
      <c r="AP13" s="55">
        <f t="shared" si="8"/>
        <v>99</v>
      </c>
      <c r="AQ13" s="55">
        <f t="shared" si="8"/>
        <v>97</v>
      </c>
      <c r="AR13" s="55">
        <f t="shared" si="8"/>
        <v>96</v>
      </c>
      <c r="AS13" s="55">
        <f t="shared" si="8"/>
        <v>96</v>
      </c>
      <c r="AT13" s="55">
        <f>ROUND(AT10/AT11*100,0)</f>
        <v>94</v>
      </c>
      <c r="AU13" s="55">
        <f>ROUND(AU10/AU11*100,0)</f>
        <v>95</v>
      </c>
      <c r="AV13" s="55">
        <f t="shared" si="8"/>
        <v>95</v>
      </c>
      <c r="AW13" s="55">
        <f t="shared" si="8"/>
        <v>97</v>
      </c>
      <c r="AX13" s="55">
        <f t="shared" si="8"/>
        <v>96</v>
      </c>
      <c r="AY13" s="55">
        <f t="shared" si="8"/>
        <v>98</v>
      </c>
      <c r="AZ13" s="55">
        <f t="shared" si="8"/>
        <v>98</v>
      </c>
      <c r="BA13" s="55">
        <f t="shared" si="8"/>
        <v>97</v>
      </c>
    </row>
    <row r="14" spans="2:59" ht="13.5" customHeight="1">
      <c r="B14" s="56"/>
      <c r="C14" s="50" t="s">
        <v>22</v>
      </c>
      <c r="D14" s="57">
        <f t="shared" ref="D14:I14" si="9">ROUND(D10/D12*100,0)</f>
        <v>102</v>
      </c>
      <c r="E14" s="57">
        <f t="shared" si="9"/>
        <v>103</v>
      </c>
      <c r="F14" s="57">
        <f t="shared" si="9"/>
        <v>102</v>
      </c>
      <c r="G14" s="57">
        <f t="shared" si="9"/>
        <v>103</v>
      </c>
      <c r="H14" s="57">
        <f t="shared" si="9"/>
        <v>103</v>
      </c>
      <c r="I14" s="57">
        <f t="shared" si="9"/>
        <v>102</v>
      </c>
      <c r="J14" s="225"/>
      <c r="K14" s="226"/>
      <c r="L14" s="65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B14" s="56"/>
      <c r="AC14" s="50" t="s">
        <v>22</v>
      </c>
      <c r="AD14" s="197">
        <f t="shared" ref="AD14:AE14" si="10">ROUND(AD10/AD12*100,0)</f>
        <v>114</v>
      </c>
      <c r="AE14" s="57">
        <f t="shared" si="10"/>
        <v>108</v>
      </c>
      <c r="AF14" s="57">
        <f t="shared" ref="AF14:BA14" si="11">ROUND(AF10/AF12*100,0)</f>
        <v>112</v>
      </c>
      <c r="AG14" s="57">
        <f t="shared" si="11"/>
        <v>107</v>
      </c>
      <c r="AH14" s="57">
        <f t="shared" si="11"/>
        <v>108</v>
      </c>
      <c r="AI14" s="57">
        <f t="shared" si="11"/>
        <v>106</v>
      </c>
      <c r="AJ14" s="57">
        <f t="shared" si="11"/>
        <v>105</v>
      </c>
      <c r="AK14" s="57">
        <f t="shared" si="11"/>
        <v>104</v>
      </c>
      <c r="AL14" s="57">
        <f t="shared" si="11"/>
        <v>105</v>
      </c>
      <c r="AM14" s="57">
        <f t="shared" si="11"/>
        <v>105</v>
      </c>
      <c r="AN14" s="57">
        <f t="shared" si="11"/>
        <v>104</v>
      </c>
      <c r="AO14" s="57">
        <f t="shared" si="11"/>
        <v>104</v>
      </c>
      <c r="AP14" s="57">
        <f t="shared" si="11"/>
        <v>104</v>
      </c>
      <c r="AQ14" s="57">
        <f t="shared" si="11"/>
        <v>104</v>
      </c>
      <c r="AR14" s="57">
        <f t="shared" si="11"/>
        <v>103</v>
      </c>
      <c r="AS14" s="57">
        <f t="shared" si="11"/>
        <v>104</v>
      </c>
      <c r="AT14" s="57">
        <f>ROUND(AT10/AT12*100,0)</f>
        <v>102</v>
      </c>
      <c r="AU14" s="57">
        <f>ROUND(AU10/AU12*100,0)</f>
        <v>103</v>
      </c>
      <c r="AV14" s="57">
        <f t="shared" si="11"/>
        <v>102</v>
      </c>
      <c r="AW14" s="57">
        <f t="shared" si="11"/>
        <v>103</v>
      </c>
      <c r="AX14" s="57">
        <f t="shared" si="11"/>
        <v>102</v>
      </c>
      <c r="AY14" s="57">
        <f t="shared" si="11"/>
        <v>103</v>
      </c>
      <c r="AZ14" s="57">
        <f t="shared" si="11"/>
        <v>103</v>
      </c>
      <c r="BA14" s="57">
        <f t="shared" si="11"/>
        <v>102</v>
      </c>
    </row>
    <row r="15" spans="2:59" ht="13.5" customHeight="1">
      <c r="B15" s="51"/>
      <c r="C15" s="182" t="s">
        <v>78</v>
      </c>
      <c r="D15" s="52">
        <v>91.6</v>
      </c>
      <c r="E15" s="52">
        <v>63.6</v>
      </c>
      <c r="F15" s="52">
        <v>98.6</v>
      </c>
      <c r="G15" s="52">
        <v>67.900000000000006</v>
      </c>
      <c r="H15" s="52">
        <v>102.6</v>
      </c>
      <c r="I15" s="45">
        <v>69.5</v>
      </c>
      <c r="J15" s="221"/>
      <c r="K15" s="222"/>
      <c r="L15" s="65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B15" s="51"/>
      <c r="AC15" s="182" t="s">
        <v>78</v>
      </c>
      <c r="AD15" s="46">
        <v>29.1</v>
      </c>
      <c r="AE15" s="52">
        <v>25.4</v>
      </c>
      <c r="AF15" s="52">
        <v>39.4</v>
      </c>
      <c r="AG15" s="52">
        <v>31.8</v>
      </c>
      <c r="AH15" s="52">
        <v>49.7</v>
      </c>
      <c r="AI15" s="52">
        <v>39.4</v>
      </c>
      <c r="AJ15" s="52">
        <v>57.6</v>
      </c>
      <c r="AK15" s="52">
        <v>44.7</v>
      </c>
      <c r="AL15" s="52">
        <v>65.5</v>
      </c>
      <c r="AM15" s="52">
        <v>50</v>
      </c>
      <c r="AN15" s="52">
        <v>70</v>
      </c>
      <c r="AO15" s="52">
        <v>52.9</v>
      </c>
      <c r="AP15" s="52">
        <v>73.7</v>
      </c>
      <c r="AQ15" s="52">
        <v>55.5</v>
      </c>
      <c r="AR15" s="52">
        <v>75.8</v>
      </c>
      <c r="AS15" s="52">
        <v>57.9</v>
      </c>
      <c r="AT15" s="52">
        <v>82.7</v>
      </c>
      <c r="AU15" s="52">
        <v>60.2</v>
      </c>
      <c r="AV15" s="52">
        <v>91.6</v>
      </c>
      <c r="AW15" s="52">
        <v>63.6</v>
      </c>
      <c r="AX15" s="52">
        <v>98.6</v>
      </c>
      <c r="AY15" s="52">
        <v>67.900000000000006</v>
      </c>
      <c r="AZ15" s="52">
        <v>102.6</v>
      </c>
      <c r="BA15" s="45">
        <v>69.5</v>
      </c>
    </row>
    <row r="16" spans="2:59" ht="13.5" customHeight="1">
      <c r="B16" s="51"/>
      <c r="C16" s="183" t="s">
        <v>79</v>
      </c>
      <c r="D16" s="52">
        <v>95.6</v>
      </c>
      <c r="E16" s="52">
        <v>61.9</v>
      </c>
      <c r="F16" s="52">
        <v>99.4</v>
      </c>
      <c r="G16" s="52">
        <v>63.9</v>
      </c>
      <c r="H16" s="52">
        <v>100.5</v>
      </c>
      <c r="I16" s="45">
        <v>65</v>
      </c>
      <c r="J16" s="223"/>
      <c r="K16" s="224"/>
      <c r="L16" s="65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B16" s="51"/>
      <c r="AC16" s="183" t="s">
        <v>79</v>
      </c>
      <c r="AD16" s="46">
        <v>26</v>
      </c>
      <c r="AE16" s="52">
        <v>22</v>
      </c>
      <c r="AF16" s="52">
        <v>37.4</v>
      </c>
      <c r="AG16" s="52">
        <v>28.7</v>
      </c>
      <c r="AH16" s="52">
        <v>49</v>
      </c>
      <c r="AI16" s="52">
        <v>35.700000000000003</v>
      </c>
      <c r="AJ16" s="52">
        <v>57.2</v>
      </c>
      <c r="AK16" s="52">
        <v>40.299999999999997</v>
      </c>
      <c r="AL16" s="52">
        <v>63.1</v>
      </c>
      <c r="AM16" s="52">
        <v>43.6</v>
      </c>
      <c r="AN16" s="52">
        <v>69</v>
      </c>
      <c r="AO16" s="52">
        <v>48.6</v>
      </c>
      <c r="AP16" s="52">
        <v>73.3</v>
      </c>
      <c r="AQ16" s="52">
        <v>51.4</v>
      </c>
      <c r="AR16" s="52">
        <v>79.3</v>
      </c>
      <c r="AS16" s="52">
        <v>54.5</v>
      </c>
      <c r="AT16" s="52">
        <v>87.9</v>
      </c>
      <c r="AU16" s="52">
        <v>57.4</v>
      </c>
      <c r="AV16" s="52">
        <v>95.6</v>
      </c>
      <c r="AW16" s="52">
        <v>61.9</v>
      </c>
      <c r="AX16" s="52">
        <v>99.4</v>
      </c>
      <c r="AY16" s="52">
        <v>63.9</v>
      </c>
      <c r="AZ16" s="52">
        <v>100.5</v>
      </c>
      <c r="BA16" s="45">
        <v>65</v>
      </c>
    </row>
    <row r="17" spans="2:56" ht="13.5" customHeight="1">
      <c r="B17" s="8" t="s">
        <v>146</v>
      </c>
      <c r="C17" s="184" t="s">
        <v>81</v>
      </c>
      <c r="D17" s="199">
        <v>86.3</v>
      </c>
      <c r="E17" s="199">
        <v>61.8</v>
      </c>
      <c r="F17" s="199">
        <v>92.3</v>
      </c>
      <c r="G17" s="199">
        <v>65.599999999999994</v>
      </c>
      <c r="H17" s="199">
        <v>95.7</v>
      </c>
      <c r="I17" s="54">
        <v>67.3</v>
      </c>
      <c r="J17" s="225"/>
      <c r="K17" s="226"/>
      <c r="L17" s="65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B17" s="53" t="s">
        <v>131</v>
      </c>
      <c r="AC17" s="184" t="s">
        <v>81</v>
      </c>
      <c r="AD17" s="199">
        <v>25.2</v>
      </c>
      <c r="AE17" s="199">
        <v>22.8</v>
      </c>
      <c r="AF17" s="199">
        <v>34.4</v>
      </c>
      <c r="AG17" s="199">
        <v>28.9</v>
      </c>
      <c r="AH17" s="199">
        <v>43.8</v>
      </c>
      <c r="AI17" s="199">
        <v>35.299999999999997</v>
      </c>
      <c r="AJ17" s="199">
        <v>52.7</v>
      </c>
      <c r="AK17" s="199">
        <v>41.1</v>
      </c>
      <c r="AL17" s="199">
        <v>59.6</v>
      </c>
      <c r="AM17" s="199">
        <v>46.2</v>
      </c>
      <c r="AN17" s="199">
        <v>64.400000000000006</v>
      </c>
      <c r="AO17" s="199">
        <v>49.7</v>
      </c>
      <c r="AP17" s="199">
        <v>68.099999999999994</v>
      </c>
      <c r="AQ17" s="199">
        <v>52.4</v>
      </c>
      <c r="AR17" s="199">
        <v>71.5</v>
      </c>
      <c r="AS17" s="199">
        <v>54.5</v>
      </c>
      <c r="AT17" s="199">
        <v>78.2</v>
      </c>
      <c r="AU17" s="199">
        <v>58</v>
      </c>
      <c r="AV17" s="199">
        <v>86.3</v>
      </c>
      <c r="AW17" s="199">
        <v>61.8</v>
      </c>
      <c r="AX17" s="199">
        <v>92.3</v>
      </c>
      <c r="AY17" s="199">
        <v>65.599999999999994</v>
      </c>
      <c r="AZ17" s="199">
        <v>95.7</v>
      </c>
      <c r="BA17" s="54">
        <v>67.3</v>
      </c>
      <c r="BB17" s="330"/>
    </row>
    <row r="18" spans="2:56" ht="13.5" customHeight="1">
      <c r="B18" s="51"/>
      <c r="C18" s="48" t="s">
        <v>21</v>
      </c>
      <c r="D18" s="198">
        <f t="shared" ref="D18:I18" si="12">ROUND(D15/D16*100,0)</f>
        <v>96</v>
      </c>
      <c r="E18" s="198">
        <f t="shared" si="12"/>
        <v>103</v>
      </c>
      <c r="F18" s="198">
        <f t="shared" si="12"/>
        <v>99</v>
      </c>
      <c r="G18" s="198">
        <f t="shared" si="12"/>
        <v>106</v>
      </c>
      <c r="H18" s="198">
        <f t="shared" si="12"/>
        <v>102</v>
      </c>
      <c r="I18" s="55">
        <f t="shared" si="12"/>
        <v>107</v>
      </c>
      <c r="J18" s="221"/>
      <c r="K18" s="222"/>
      <c r="L18" s="65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B18" s="51"/>
      <c r="AC18" s="48" t="s">
        <v>21</v>
      </c>
      <c r="AD18" s="198">
        <f>ROUND(AD15/AD16*100,0)</f>
        <v>112</v>
      </c>
      <c r="AE18" s="198">
        <f t="shared" ref="AE18" si="13">ROUND(AE15/AE16*100,0)</f>
        <v>115</v>
      </c>
      <c r="AF18" s="198">
        <f t="shared" ref="AF18:BA18" si="14">ROUND(AF15/AF16*100,0)</f>
        <v>105</v>
      </c>
      <c r="AG18" s="198">
        <f t="shared" si="14"/>
        <v>111</v>
      </c>
      <c r="AH18" s="198">
        <f t="shared" si="14"/>
        <v>101</v>
      </c>
      <c r="AI18" s="198">
        <f t="shared" si="14"/>
        <v>110</v>
      </c>
      <c r="AJ18" s="198">
        <f t="shared" si="14"/>
        <v>101</v>
      </c>
      <c r="AK18" s="198">
        <f t="shared" si="14"/>
        <v>111</v>
      </c>
      <c r="AL18" s="198">
        <f t="shared" si="14"/>
        <v>104</v>
      </c>
      <c r="AM18" s="198">
        <f t="shared" si="14"/>
        <v>115</v>
      </c>
      <c r="AN18" s="198">
        <f t="shared" si="14"/>
        <v>101</v>
      </c>
      <c r="AO18" s="198">
        <f t="shared" si="14"/>
        <v>109</v>
      </c>
      <c r="AP18" s="198">
        <f t="shared" si="14"/>
        <v>101</v>
      </c>
      <c r="AQ18" s="198">
        <f t="shared" si="14"/>
        <v>108</v>
      </c>
      <c r="AR18" s="198">
        <f t="shared" si="14"/>
        <v>96</v>
      </c>
      <c r="AS18" s="198">
        <f t="shared" si="14"/>
        <v>106</v>
      </c>
      <c r="AT18" s="198">
        <f>ROUND(AT15/AT16*100,0)</f>
        <v>94</v>
      </c>
      <c r="AU18" s="198">
        <f>ROUND(AU15/AU16*100,0)</f>
        <v>105</v>
      </c>
      <c r="AV18" s="198">
        <f t="shared" si="14"/>
        <v>96</v>
      </c>
      <c r="AW18" s="198">
        <f t="shared" si="14"/>
        <v>103</v>
      </c>
      <c r="AX18" s="198">
        <f t="shared" si="14"/>
        <v>99</v>
      </c>
      <c r="AY18" s="198">
        <f t="shared" si="14"/>
        <v>106</v>
      </c>
      <c r="AZ18" s="198">
        <f t="shared" si="14"/>
        <v>102</v>
      </c>
      <c r="BA18" s="55">
        <f t="shared" si="14"/>
        <v>107</v>
      </c>
    </row>
    <row r="19" spans="2:56" ht="13.5" customHeight="1">
      <c r="B19" s="56"/>
      <c r="C19" s="50" t="s">
        <v>22</v>
      </c>
      <c r="D19" s="197">
        <f t="shared" ref="D19:I19" si="15">ROUND(D15/D17*100,0)</f>
        <v>106</v>
      </c>
      <c r="E19" s="197">
        <f t="shared" si="15"/>
        <v>103</v>
      </c>
      <c r="F19" s="197">
        <f t="shared" si="15"/>
        <v>107</v>
      </c>
      <c r="G19" s="197">
        <f t="shared" si="15"/>
        <v>104</v>
      </c>
      <c r="H19" s="197">
        <f t="shared" si="15"/>
        <v>107</v>
      </c>
      <c r="I19" s="57">
        <f t="shared" si="15"/>
        <v>103</v>
      </c>
      <c r="J19" s="225"/>
      <c r="K19" s="226"/>
      <c r="L19" s="65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B19" s="56"/>
      <c r="AC19" s="50" t="s">
        <v>22</v>
      </c>
      <c r="AD19" s="197">
        <f t="shared" ref="AD19:AE19" si="16">ROUND(AD15/AD17*100,0)</f>
        <v>115</v>
      </c>
      <c r="AE19" s="197">
        <f t="shared" si="16"/>
        <v>111</v>
      </c>
      <c r="AF19" s="197">
        <f t="shared" ref="AF19:BA19" si="17">ROUND(AF15/AF17*100,0)</f>
        <v>115</v>
      </c>
      <c r="AG19" s="197">
        <f t="shared" si="17"/>
        <v>110</v>
      </c>
      <c r="AH19" s="197">
        <f t="shared" si="17"/>
        <v>113</v>
      </c>
      <c r="AI19" s="197">
        <f t="shared" si="17"/>
        <v>112</v>
      </c>
      <c r="AJ19" s="197">
        <f t="shared" si="17"/>
        <v>109</v>
      </c>
      <c r="AK19" s="197">
        <f t="shared" si="17"/>
        <v>109</v>
      </c>
      <c r="AL19" s="197">
        <f t="shared" si="17"/>
        <v>110</v>
      </c>
      <c r="AM19" s="197">
        <f t="shared" si="17"/>
        <v>108</v>
      </c>
      <c r="AN19" s="197">
        <f t="shared" si="17"/>
        <v>109</v>
      </c>
      <c r="AO19" s="197">
        <f t="shared" si="17"/>
        <v>106</v>
      </c>
      <c r="AP19" s="197">
        <f t="shared" si="17"/>
        <v>108</v>
      </c>
      <c r="AQ19" s="197">
        <f t="shared" si="17"/>
        <v>106</v>
      </c>
      <c r="AR19" s="197">
        <f t="shared" si="17"/>
        <v>106</v>
      </c>
      <c r="AS19" s="197">
        <f t="shared" si="17"/>
        <v>106</v>
      </c>
      <c r="AT19" s="197">
        <f>ROUND(AT15/AT17*100,0)</f>
        <v>106</v>
      </c>
      <c r="AU19" s="197">
        <f>ROUND(AU15/AU17*100,0)</f>
        <v>104</v>
      </c>
      <c r="AV19" s="197">
        <f t="shared" si="17"/>
        <v>106</v>
      </c>
      <c r="AW19" s="197">
        <f t="shared" si="17"/>
        <v>103</v>
      </c>
      <c r="AX19" s="197">
        <f t="shared" si="17"/>
        <v>107</v>
      </c>
      <c r="AY19" s="197">
        <f t="shared" si="17"/>
        <v>104</v>
      </c>
      <c r="AZ19" s="197">
        <f t="shared" si="17"/>
        <v>107</v>
      </c>
      <c r="BA19" s="57">
        <f t="shared" si="17"/>
        <v>103</v>
      </c>
    </row>
    <row r="20" spans="2:56" ht="13.5" customHeight="1">
      <c r="B20" s="8"/>
      <c r="C20" s="304" t="s">
        <v>78</v>
      </c>
      <c r="D20" s="104">
        <f t="shared" ref="D20:I20" si="18">IFERROR(ROUND(AVERAGE(D5,D10,D15),1),"")</f>
        <v>90.7</v>
      </c>
      <c r="E20" s="104">
        <f t="shared" si="18"/>
        <v>64.599999999999994</v>
      </c>
      <c r="F20" s="104">
        <f t="shared" si="18"/>
        <v>97.1</v>
      </c>
      <c r="G20" s="104">
        <f t="shared" si="18"/>
        <v>68.5</v>
      </c>
      <c r="H20" s="104">
        <f t="shared" si="18"/>
        <v>101.3</v>
      </c>
      <c r="I20" s="104">
        <f t="shared" si="18"/>
        <v>70.599999999999994</v>
      </c>
      <c r="J20" s="305"/>
      <c r="K20" s="306"/>
      <c r="L20" s="65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B20" s="8"/>
      <c r="AC20" s="185" t="s">
        <v>78</v>
      </c>
      <c r="AD20" s="104">
        <f>IFERROR(ROUND(AVERAGE(AD5,AD10,AD15),1),"")</f>
        <v>31.2</v>
      </c>
      <c r="AE20" s="104">
        <f t="shared" ref="AE20:BA20" si="19">IFERROR(ROUND(AVERAGE(AE5,AE10,AE15),1),"")</f>
        <v>26.6</v>
      </c>
      <c r="AF20" s="104">
        <f t="shared" si="19"/>
        <v>40.799999999999997</v>
      </c>
      <c r="AG20" s="104">
        <f>IFERROR(ROUND(AVERAGE(AG5,AG10,AG15),1),"")</f>
        <v>32.6</v>
      </c>
      <c r="AH20" s="104">
        <f t="shared" si="19"/>
        <v>50.2</v>
      </c>
      <c r="AI20" s="104">
        <f t="shared" si="19"/>
        <v>39.1</v>
      </c>
      <c r="AJ20" s="104">
        <f>IFERROR(ROUND(AVERAGE(AJ5,AJ10,AJ15),1),"")</f>
        <v>58</v>
      </c>
      <c r="AK20" s="104">
        <f t="shared" si="19"/>
        <v>44.2</v>
      </c>
      <c r="AL20" s="104">
        <f t="shared" si="19"/>
        <v>64.7</v>
      </c>
      <c r="AM20" s="104">
        <f t="shared" si="19"/>
        <v>49.1</v>
      </c>
      <c r="AN20" s="104">
        <f t="shared" si="19"/>
        <v>68.8</v>
      </c>
      <c r="AO20" s="104">
        <f t="shared" si="19"/>
        <v>52.4</v>
      </c>
      <c r="AP20" s="104">
        <f t="shared" si="19"/>
        <v>72.3</v>
      </c>
      <c r="AQ20" s="104">
        <f t="shared" si="19"/>
        <v>54.8</v>
      </c>
      <c r="AR20" s="104">
        <f t="shared" si="19"/>
        <v>75.599999999999994</v>
      </c>
      <c r="AS20" s="104">
        <f t="shared" si="19"/>
        <v>57.4</v>
      </c>
      <c r="AT20" s="104">
        <f>IFERROR(ROUND(AVERAGE(AT5,AT10,AT15),1),"")</f>
        <v>82.7</v>
      </c>
      <c r="AU20" s="104">
        <f>IFERROR(ROUND(AVERAGE(AU5,AU10,AU15),1),"")</f>
        <v>60.7</v>
      </c>
      <c r="AV20" s="104">
        <f t="shared" si="19"/>
        <v>90.7</v>
      </c>
      <c r="AW20" s="104">
        <f t="shared" si="19"/>
        <v>64.599999999999994</v>
      </c>
      <c r="AX20" s="104">
        <f t="shared" si="19"/>
        <v>97.1</v>
      </c>
      <c r="AY20" s="104">
        <f t="shared" si="19"/>
        <v>68.5</v>
      </c>
      <c r="AZ20" s="104">
        <f t="shared" si="19"/>
        <v>101.3</v>
      </c>
      <c r="BA20" s="104">
        <f t="shared" si="19"/>
        <v>70.599999999999994</v>
      </c>
    </row>
    <row r="21" spans="2:56" ht="13.5" customHeight="1">
      <c r="B21" s="8"/>
      <c r="C21" s="183" t="s">
        <v>79</v>
      </c>
      <c r="D21" s="59">
        <f t="shared" ref="D21:I21" si="20">ROUND(AVERAGE(D6,D11),1)</f>
        <v>93.5</v>
      </c>
      <c r="E21" s="59">
        <f t="shared" si="20"/>
        <v>66.5</v>
      </c>
      <c r="F21" s="59">
        <f t="shared" si="20"/>
        <v>99</v>
      </c>
      <c r="G21" s="59">
        <f t="shared" si="20"/>
        <v>69.900000000000006</v>
      </c>
      <c r="H21" s="59">
        <f t="shared" si="20"/>
        <v>102.1</v>
      </c>
      <c r="I21" s="79">
        <f t="shared" si="20"/>
        <v>72.2</v>
      </c>
      <c r="J21" s="223"/>
      <c r="K21" s="224"/>
      <c r="L21" s="65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B21" s="8"/>
      <c r="AC21" s="183" t="s">
        <v>79</v>
      </c>
      <c r="AD21" s="59">
        <f>ROUND(AVERAGE(AD6,AD11),1)</f>
        <v>29.6</v>
      </c>
      <c r="AE21" s="59">
        <f t="shared" ref="AE21:BA21" si="21">ROUND(AVERAGE(AE6,AE11),1)</f>
        <v>25.8</v>
      </c>
      <c r="AF21" s="59">
        <f t="shared" si="21"/>
        <v>40.5</v>
      </c>
      <c r="AG21" s="59">
        <f>ROUND(AVERAGE(AG6,AG11),1)</f>
        <v>33.200000000000003</v>
      </c>
      <c r="AH21" s="59">
        <f t="shared" si="21"/>
        <v>51</v>
      </c>
      <c r="AI21" s="59">
        <f t="shared" si="21"/>
        <v>39.9</v>
      </c>
      <c r="AJ21" s="59">
        <f t="shared" si="21"/>
        <v>59.1</v>
      </c>
      <c r="AK21" s="59">
        <f t="shared" si="21"/>
        <v>44.7</v>
      </c>
      <c r="AL21" s="59">
        <f t="shared" si="21"/>
        <v>64.400000000000006</v>
      </c>
      <c r="AM21" s="59">
        <f t="shared" si="21"/>
        <v>48.5</v>
      </c>
      <c r="AN21" s="59">
        <f t="shared" si="21"/>
        <v>68.8</v>
      </c>
      <c r="AO21" s="59">
        <f t="shared" si="21"/>
        <v>52</v>
      </c>
      <c r="AP21" s="59">
        <f t="shared" si="21"/>
        <v>72.7</v>
      </c>
      <c r="AQ21" s="59">
        <f t="shared" si="21"/>
        <v>55.3</v>
      </c>
      <c r="AR21" s="59">
        <f t="shared" si="21"/>
        <v>78.3</v>
      </c>
      <c r="AS21" s="59">
        <f t="shared" si="21"/>
        <v>58.8</v>
      </c>
      <c r="AT21" s="59">
        <f t="shared" si="21"/>
        <v>86.4</v>
      </c>
      <c r="AU21" s="59">
        <f t="shared" si="21"/>
        <v>63</v>
      </c>
      <c r="AV21" s="59">
        <f t="shared" si="21"/>
        <v>93.5</v>
      </c>
      <c r="AW21" s="59">
        <f t="shared" si="21"/>
        <v>66.5</v>
      </c>
      <c r="AX21" s="59">
        <f t="shared" si="21"/>
        <v>99</v>
      </c>
      <c r="AY21" s="59">
        <f t="shared" si="21"/>
        <v>69.900000000000006</v>
      </c>
      <c r="AZ21" s="59">
        <f t="shared" si="21"/>
        <v>102.1</v>
      </c>
      <c r="BA21" s="79">
        <f t="shared" si="21"/>
        <v>72.2</v>
      </c>
    </row>
    <row r="22" spans="2:56" ht="13.5" customHeight="1">
      <c r="B22" s="8" t="s">
        <v>48</v>
      </c>
      <c r="C22" s="186" t="s">
        <v>81</v>
      </c>
      <c r="D22" s="59">
        <f t="shared" ref="D22:I22" si="22">ROUND(AVERAGE(D7,D12,D17),1)</f>
        <v>89</v>
      </c>
      <c r="E22" s="59">
        <f t="shared" si="22"/>
        <v>63.3</v>
      </c>
      <c r="F22" s="59">
        <f t="shared" si="22"/>
        <v>94.8</v>
      </c>
      <c r="G22" s="59">
        <f t="shared" si="22"/>
        <v>66.900000000000006</v>
      </c>
      <c r="H22" s="59">
        <f t="shared" si="22"/>
        <v>98.8</v>
      </c>
      <c r="I22" s="79">
        <f t="shared" si="22"/>
        <v>69.3</v>
      </c>
      <c r="J22" s="225"/>
      <c r="K22" s="226"/>
      <c r="L22" s="65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B22" s="8" t="s">
        <v>48</v>
      </c>
      <c r="AC22" s="186" t="s">
        <v>81</v>
      </c>
      <c r="AD22" s="59">
        <f>ROUND(AVERAGE(AD7,AD12,AD17),1)</f>
        <v>26.9</v>
      </c>
      <c r="AE22" s="59">
        <f t="shared" ref="AE22:BA22" si="23">ROUND(AVERAGE(AE7,AE12,AE17),1)</f>
        <v>24.2</v>
      </c>
      <c r="AF22" s="59">
        <f t="shared" si="23"/>
        <v>36.4</v>
      </c>
      <c r="AG22" s="59">
        <f>ROUND(AVERAGE(AG7,AG12,AG17),1)</f>
        <v>30.2</v>
      </c>
      <c r="AH22" s="59">
        <f t="shared" si="23"/>
        <v>45.9</v>
      </c>
      <c r="AI22" s="59">
        <f t="shared" si="23"/>
        <v>36.200000000000003</v>
      </c>
      <c r="AJ22" s="59">
        <f t="shared" si="23"/>
        <v>54.6</v>
      </c>
      <c r="AK22" s="59">
        <f t="shared" si="23"/>
        <v>41.8</v>
      </c>
      <c r="AL22" s="59">
        <f t="shared" si="23"/>
        <v>61.4</v>
      </c>
      <c r="AM22" s="59">
        <f t="shared" si="23"/>
        <v>46.5</v>
      </c>
      <c r="AN22" s="59">
        <f t="shared" si="23"/>
        <v>66.2</v>
      </c>
      <c r="AO22" s="59">
        <f t="shared" si="23"/>
        <v>50.1</v>
      </c>
      <c r="AP22" s="59">
        <f t="shared" si="23"/>
        <v>69.7</v>
      </c>
      <c r="AQ22" s="59">
        <f t="shared" si="23"/>
        <v>53</v>
      </c>
      <c r="AR22" s="59">
        <f t="shared" si="23"/>
        <v>73.5</v>
      </c>
      <c r="AS22" s="59">
        <f t="shared" si="23"/>
        <v>55.2</v>
      </c>
      <c r="AT22" s="59">
        <f t="shared" si="23"/>
        <v>81.099999999999994</v>
      </c>
      <c r="AU22" s="59">
        <f t="shared" si="23"/>
        <v>59.2</v>
      </c>
      <c r="AV22" s="59">
        <f t="shared" si="23"/>
        <v>89</v>
      </c>
      <c r="AW22" s="59">
        <f t="shared" si="23"/>
        <v>63.3</v>
      </c>
      <c r="AX22" s="59">
        <f t="shared" si="23"/>
        <v>94.8</v>
      </c>
      <c r="AY22" s="59">
        <f t="shared" si="23"/>
        <v>66.900000000000006</v>
      </c>
      <c r="AZ22" s="59">
        <f t="shared" si="23"/>
        <v>98.8</v>
      </c>
      <c r="BA22" s="79">
        <f t="shared" si="23"/>
        <v>69.3</v>
      </c>
    </row>
    <row r="23" spans="2:56" ht="13.5" customHeight="1">
      <c r="B23" s="8"/>
      <c r="C23" s="48" t="s">
        <v>21</v>
      </c>
      <c r="D23" s="90">
        <f t="shared" ref="D23:I23" si="24">IFERROR(ROUND(D20/D21*100,0),"")</f>
        <v>97</v>
      </c>
      <c r="E23" s="90">
        <f t="shared" si="24"/>
        <v>97</v>
      </c>
      <c r="F23" s="90">
        <f t="shared" si="24"/>
        <v>98</v>
      </c>
      <c r="G23" s="90">
        <f t="shared" si="24"/>
        <v>98</v>
      </c>
      <c r="H23" s="90">
        <f t="shared" si="24"/>
        <v>99</v>
      </c>
      <c r="I23" s="90">
        <f t="shared" si="24"/>
        <v>98</v>
      </c>
      <c r="J23" s="221"/>
      <c r="K23" s="222"/>
      <c r="L23" s="65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B23" s="8"/>
      <c r="AC23" s="48" t="s">
        <v>21</v>
      </c>
      <c r="AD23" s="90">
        <f>IFERROR(ROUND(AD20/AD21*100,0),"")</f>
        <v>105</v>
      </c>
      <c r="AE23" s="90">
        <f t="shared" ref="AE23:BA23" si="25">IFERROR(ROUND(AE20/AE21*100,0),"")</f>
        <v>103</v>
      </c>
      <c r="AF23" s="90">
        <f t="shared" si="25"/>
        <v>101</v>
      </c>
      <c r="AG23" s="90">
        <f t="shared" si="25"/>
        <v>98</v>
      </c>
      <c r="AH23" s="90">
        <f t="shared" si="25"/>
        <v>98</v>
      </c>
      <c r="AI23" s="90">
        <f t="shared" si="25"/>
        <v>98</v>
      </c>
      <c r="AJ23" s="90">
        <f t="shared" si="25"/>
        <v>98</v>
      </c>
      <c r="AK23" s="90">
        <f t="shared" si="25"/>
        <v>99</v>
      </c>
      <c r="AL23" s="90">
        <f t="shared" si="25"/>
        <v>100</v>
      </c>
      <c r="AM23" s="90">
        <f t="shared" si="25"/>
        <v>101</v>
      </c>
      <c r="AN23" s="90">
        <f t="shared" si="25"/>
        <v>100</v>
      </c>
      <c r="AO23" s="90">
        <f t="shared" si="25"/>
        <v>101</v>
      </c>
      <c r="AP23" s="90">
        <f t="shared" si="25"/>
        <v>99</v>
      </c>
      <c r="AQ23" s="90">
        <f t="shared" si="25"/>
        <v>99</v>
      </c>
      <c r="AR23" s="90">
        <f t="shared" si="25"/>
        <v>97</v>
      </c>
      <c r="AS23" s="90">
        <f t="shared" si="25"/>
        <v>98</v>
      </c>
      <c r="AT23" s="90">
        <f>IFERROR(ROUND(AT20/AT21*100,0),"")</f>
        <v>96</v>
      </c>
      <c r="AU23" s="90">
        <f>IFERROR(ROUND(AU20/AU21*100,0),"")</f>
        <v>96</v>
      </c>
      <c r="AV23" s="90">
        <f t="shared" si="25"/>
        <v>97</v>
      </c>
      <c r="AW23" s="90">
        <f t="shared" si="25"/>
        <v>97</v>
      </c>
      <c r="AX23" s="90">
        <f t="shared" si="25"/>
        <v>98</v>
      </c>
      <c r="AY23" s="90">
        <f t="shared" si="25"/>
        <v>98</v>
      </c>
      <c r="AZ23" s="90">
        <f t="shared" si="25"/>
        <v>99</v>
      </c>
      <c r="BA23" s="90">
        <f t="shared" si="25"/>
        <v>98</v>
      </c>
    </row>
    <row r="24" spans="2:56">
      <c r="B24" s="14"/>
      <c r="C24" s="50" t="s">
        <v>22</v>
      </c>
      <c r="D24" s="91">
        <f t="shared" ref="D24:I24" si="26">IFERROR(ROUND(D20/D22*100,0),"")</f>
        <v>102</v>
      </c>
      <c r="E24" s="91">
        <f t="shared" si="26"/>
        <v>102</v>
      </c>
      <c r="F24" s="91">
        <f t="shared" si="26"/>
        <v>102</v>
      </c>
      <c r="G24" s="91">
        <f t="shared" si="26"/>
        <v>102</v>
      </c>
      <c r="H24" s="91">
        <f t="shared" si="26"/>
        <v>103</v>
      </c>
      <c r="I24" s="91">
        <f t="shared" si="26"/>
        <v>102</v>
      </c>
      <c r="J24" s="225"/>
      <c r="K24" s="226"/>
      <c r="L24" s="65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B24" s="14"/>
      <c r="AC24" s="50" t="s">
        <v>22</v>
      </c>
      <c r="AD24" s="91">
        <f>IFERROR(ROUND(AD20/AD22*100,0),"")</f>
        <v>116</v>
      </c>
      <c r="AE24" s="91">
        <f t="shared" ref="AE24:BA24" si="27">IFERROR(ROUND(AE20/AE22*100,0),"")</f>
        <v>110</v>
      </c>
      <c r="AF24" s="91">
        <f t="shared" si="27"/>
        <v>112</v>
      </c>
      <c r="AG24" s="91">
        <f t="shared" si="27"/>
        <v>108</v>
      </c>
      <c r="AH24" s="91">
        <f t="shared" si="27"/>
        <v>109</v>
      </c>
      <c r="AI24" s="91">
        <f t="shared" si="27"/>
        <v>108</v>
      </c>
      <c r="AJ24" s="91">
        <f t="shared" si="27"/>
        <v>106</v>
      </c>
      <c r="AK24" s="91">
        <f t="shared" si="27"/>
        <v>106</v>
      </c>
      <c r="AL24" s="91">
        <f t="shared" si="27"/>
        <v>105</v>
      </c>
      <c r="AM24" s="91">
        <f t="shared" si="27"/>
        <v>106</v>
      </c>
      <c r="AN24" s="91">
        <f t="shared" si="27"/>
        <v>104</v>
      </c>
      <c r="AO24" s="91">
        <f t="shared" si="27"/>
        <v>105</v>
      </c>
      <c r="AP24" s="91">
        <f t="shared" si="27"/>
        <v>104</v>
      </c>
      <c r="AQ24" s="91">
        <f t="shared" si="27"/>
        <v>103</v>
      </c>
      <c r="AR24" s="91">
        <f t="shared" si="27"/>
        <v>103</v>
      </c>
      <c r="AS24" s="91">
        <f t="shared" si="27"/>
        <v>104</v>
      </c>
      <c r="AT24" s="91">
        <f>IFERROR(ROUND(AT20/AT22*100,0),"")</f>
        <v>102</v>
      </c>
      <c r="AU24" s="91">
        <f>IFERROR(ROUND(AU20/AU22*100,0),"")</f>
        <v>103</v>
      </c>
      <c r="AV24" s="91">
        <f t="shared" si="27"/>
        <v>102</v>
      </c>
      <c r="AW24" s="91">
        <f t="shared" si="27"/>
        <v>102</v>
      </c>
      <c r="AX24" s="91">
        <f t="shared" si="27"/>
        <v>102</v>
      </c>
      <c r="AY24" s="91">
        <f t="shared" si="27"/>
        <v>102</v>
      </c>
      <c r="AZ24" s="91">
        <f t="shared" si="27"/>
        <v>103</v>
      </c>
      <c r="BA24" s="91">
        <f t="shared" si="27"/>
        <v>102</v>
      </c>
    </row>
    <row r="26" spans="2:56">
      <c r="B26" s="17" t="s">
        <v>132</v>
      </c>
    </row>
    <row r="27" spans="2:56">
      <c r="B27" s="18" t="s">
        <v>159</v>
      </c>
      <c r="C27" s="328"/>
      <c r="D27" s="328"/>
      <c r="E27" s="328"/>
      <c r="F27" s="328"/>
      <c r="G27" s="328"/>
      <c r="AC27" s="17" t="s">
        <v>105</v>
      </c>
      <c r="AD27" s="232" t="s">
        <v>112</v>
      </c>
      <c r="AE27" s="193"/>
      <c r="AF27" s="268">
        <f>(AF20-AF21)/(O38/10)</f>
        <v>0.27522935779816254</v>
      </c>
      <c r="AG27" s="100"/>
      <c r="AH27" s="214">
        <f>(AH20-AH21)/(P38/10)</f>
        <v>-0.7619047619047592</v>
      </c>
      <c r="AI27" s="100"/>
      <c r="AJ27" s="214">
        <f>(AJ20-AJ21)/(Q38/10)</f>
        <v>-1.3580246913580263</v>
      </c>
      <c r="AK27" s="100"/>
      <c r="AL27" s="214">
        <f>(AL20-AL21)/(R38/10)</f>
        <v>0.5660377358490507</v>
      </c>
      <c r="AM27" s="100"/>
      <c r="AN27" s="214">
        <f>(AN20-AN21)/(S38/10)</f>
        <v>0</v>
      </c>
      <c r="AO27" s="100"/>
      <c r="AP27" s="214">
        <f>(AP20-AP21)/(T38/10)</f>
        <v>-1.0256410256410387</v>
      </c>
      <c r="AQ27" s="100"/>
      <c r="AR27" s="214">
        <f>(AR20-AR21)/(U38/10)</f>
        <v>-4.8214285714285818</v>
      </c>
      <c r="AS27" s="100"/>
      <c r="AT27" s="214">
        <f>(AT20-AT21)/(V38/10)</f>
        <v>-4.5679012345679002</v>
      </c>
      <c r="AU27" s="100"/>
      <c r="AV27" s="214">
        <f>(AV20-AV21)/(W38/10)</f>
        <v>-3.9436619718309851</v>
      </c>
      <c r="AW27" s="100"/>
      <c r="AX27" s="214">
        <f>(AX20-AX21)/(X38/10)</f>
        <v>-3.4545454545454648</v>
      </c>
      <c r="AY27" s="248"/>
      <c r="AZ27" s="245">
        <f>(AZ20-AZ21)/(Y38/10)</f>
        <v>-2.5806451612903181</v>
      </c>
      <c r="BB27" s="193"/>
      <c r="BD27" s="193"/>
    </row>
    <row r="28" spans="2:56" ht="13.5" customHeight="1">
      <c r="B28" s="18" t="s">
        <v>160</v>
      </c>
      <c r="C28" s="328"/>
      <c r="D28" s="328"/>
      <c r="E28" s="328"/>
      <c r="F28" s="328"/>
      <c r="G28" s="328"/>
      <c r="AC28" s="17" t="s">
        <v>106</v>
      </c>
      <c r="AD28" s="232" t="s">
        <v>112</v>
      </c>
      <c r="AE28" s="100"/>
      <c r="AF28" s="214">
        <f>(AF20-AF22)/(O39/10)</f>
        <v>4.6315789473684195</v>
      </c>
      <c r="AG28" s="100"/>
      <c r="AH28" s="214">
        <f>(AH20-AH22)/(P39/10)</f>
        <v>4.5263157894736885</v>
      </c>
      <c r="AI28" s="100"/>
      <c r="AJ28" s="214">
        <f>(AJ20-AJ22)/(Q39/10)</f>
        <v>3.9080459770114913</v>
      </c>
      <c r="AK28" s="100"/>
      <c r="AL28" s="244">
        <f>(AL20-AL22)/(R39/10)</f>
        <v>4.8529411764705968</v>
      </c>
      <c r="AM28" s="100"/>
      <c r="AN28" s="214">
        <f>(AN20-AN22)/(S39/10)</f>
        <v>5.4166666666666501</v>
      </c>
      <c r="AO28" s="100"/>
      <c r="AP28" s="214">
        <f>(AP20-AP22)/(T39/10)</f>
        <v>7.4285714285714128</v>
      </c>
      <c r="AQ28" s="100"/>
      <c r="AR28" s="214">
        <f>(AR20-AR22)/(U39/10)</f>
        <v>5.5263157894736734</v>
      </c>
      <c r="AS28" s="100"/>
      <c r="AT28" s="214">
        <f>(AT20-AT22)/(V39/10)</f>
        <v>2.1052631578947496</v>
      </c>
      <c r="AU28" s="100"/>
      <c r="AV28" s="214">
        <f>(AV20-AV22)/(W39/10)</f>
        <v>2.1518987341772173</v>
      </c>
      <c r="AW28" s="100"/>
      <c r="AX28" s="214">
        <f>(AX20-AX22)/(X39/10)</f>
        <v>3.9655172413793074</v>
      </c>
      <c r="AY28" s="248"/>
      <c r="AZ28" s="245">
        <f>(AZ20-AZ22)/(Y39/10)</f>
        <v>6.25</v>
      </c>
      <c r="BB28" s="193"/>
      <c r="BD28" s="193"/>
    </row>
    <row r="29" spans="2:56" ht="13.5" customHeight="1">
      <c r="B29" s="18" t="s">
        <v>143</v>
      </c>
      <c r="AC29" s="17"/>
      <c r="AD29" s="232"/>
      <c r="AE29" s="100"/>
      <c r="AF29" s="214"/>
      <c r="AG29" s="100"/>
      <c r="AH29" s="214"/>
      <c r="AI29" s="100"/>
      <c r="AJ29" s="214"/>
      <c r="AK29" s="100"/>
      <c r="AL29" s="244"/>
      <c r="AM29" s="100"/>
      <c r="AN29" s="214"/>
      <c r="AO29" s="100"/>
      <c r="AP29" s="214"/>
      <c r="AQ29" s="100"/>
      <c r="AR29" s="214"/>
      <c r="AS29" s="100"/>
      <c r="AT29" s="214"/>
      <c r="AU29" s="100"/>
      <c r="AV29" s="214"/>
      <c r="AW29" s="100"/>
      <c r="AX29" s="214"/>
      <c r="AY29" s="248"/>
      <c r="AZ29" s="245"/>
      <c r="BB29" s="193"/>
      <c r="BD29" s="193"/>
    </row>
    <row r="30" spans="2:56" ht="13.5" customHeight="1">
      <c r="AC30" s="17"/>
      <c r="AD30" s="232"/>
      <c r="AE30" s="100"/>
      <c r="AF30" s="214"/>
      <c r="AG30" s="100"/>
      <c r="AH30" s="214"/>
      <c r="AI30" s="100"/>
      <c r="AJ30" s="214"/>
      <c r="AK30" s="100"/>
      <c r="AL30" s="244"/>
      <c r="AM30" s="100"/>
      <c r="AN30" s="214"/>
      <c r="AO30" s="100"/>
      <c r="AP30" s="214"/>
      <c r="AQ30" s="100"/>
      <c r="AR30" s="214"/>
      <c r="AS30" s="100"/>
      <c r="AT30" s="214"/>
      <c r="AU30" s="100"/>
      <c r="AV30" s="214"/>
      <c r="AW30" s="100"/>
      <c r="AX30" s="214"/>
      <c r="AY30" s="248"/>
      <c r="AZ30" s="245"/>
      <c r="BB30" s="193"/>
      <c r="BD30" s="193"/>
    </row>
    <row r="31" spans="2:56" ht="13.5" customHeight="1">
      <c r="B31" s="18" t="s">
        <v>164</v>
      </c>
      <c r="AH31" s="96"/>
      <c r="AN31" s="96"/>
      <c r="AV31" s="96"/>
    </row>
    <row r="32" spans="2:56" ht="13.5" customHeight="1">
      <c r="B32" s="18" t="s">
        <v>163</v>
      </c>
    </row>
    <row r="33" spans="2:33" ht="13.5" customHeight="1">
      <c r="B33" s="18"/>
      <c r="C33" s="356"/>
      <c r="D33" s="356"/>
      <c r="E33" s="356"/>
      <c r="F33" s="356"/>
      <c r="G33" s="356"/>
      <c r="H33" s="356"/>
      <c r="I33" s="356"/>
      <c r="J33" s="356"/>
    </row>
    <row r="34" spans="2:33" ht="13.5" customHeight="1"/>
    <row r="35" spans="2:33" ht="13.5" customHeight="1">
      <c r="N35" s="68"/>
      <c r="O35" s="187" t="s">
        <v>28</v>
      </c>
      <c r="P35" s="188" t="s">
        <v>29</v>
      </c>
      <c r="Q35" s="188" t="s">
        <v>30</v>
      </c>
      <c r="R35" s="188" t="s">
        <v>31</v>
      </c>
      <c r="S35" s="188" t="s">
        <v>32</v>
      </c>
      <c r="T35" s="188" t="s">
        <v>33</v>
      </c>
      <c r="U35" s="188" t="s">
        <v>34</v>
      </c>
      <c r="V35" s="188" t="s">
        <v>84</v>
      </c>
      <c r="W35" s="188" t="s">
        <v>85</v>
      </c>
      <c r="X35" s="188" t="s">
        <v>86</v>
      </c>
      <c r="Y35" s="189" t="s">
        <v>87</v>
      </c>
    </row>
    <row r="36" spans="2:33" ht="13.5" customHeight="1">
      <c r="N36" s="69"/>
      <c r="O36" s="190" t="s">
        <v>35</v>
      </c>
      <c r="P36" s="190" t="s">
        <v>40</v>
      </c>
      <c r="Q36" s="190" t="s">
        <v>41</v>
      </c>
      <c r="R36" s="190" t="s">
        <v>42</v>
      </c>
      <c r="S36" s="190" t="s">
        <v>43</v>
      </c>
      <c r="T36" s="190" t="s">
        <v>44</v>
      </c>
      <c r="U36" s="190" t="s">
        <v>45</v>
      </c>
      <c r="V36" s="190" t="s">
        <v>46</v>
      </c>
      <c r="W36" s="190" t="s">
        <v>91</v>
      </c>
      <c r="X36" s="190" t="s">
        <v>92</v>
      </c>
      <c r="Y36" s="190" t="s">
        <v>93</v>
      </c>
      <c r="AC36" s="228" t="s">
        <v>114</v>
      </c>
      <c r="AD36" s="236"/>
    </row>
    <row r="37" spans="2:33" ht="13.5" customHeight="1">
      <c r="N37" s="191" t="s">
        <v>102</v>
      </c>
      <c r="O37" s="213">
        <f>AF20-AD20</f>
        <v>9.5999999999999979</v>
      </c>
      <c r="P37" s="213">
        <f>AH20-AF20</f>
        <v>9.4000000000000057</v>
      </c>
      <c r="Q37" s="213">
        <f>AJ20-AH20</f>
        <v>7.7999999999999972</v>
      </c>
      <c r="R37" s="213">
        <f>AL20-AJ20</f>
        <v>6.7000000000000028</v>
      </c>
      <c r="S37" s="213">
        <f>AN20-AL20</f>
        <v>4.0999999999999943</v>
      </c>
      <c r="T37" s="213">
        <f>AP20-AN20</f>
        <v>3.5</v>
      </c>
      <c r="U37" s="213">
        <f>AR20-AP20</f>
        <v>3.2999999999999972</v>
      </c>
      <c r="V37" s="213">
        <f>AT20-AR20</f>
        <v>7.1000000000000085</v>
      </c>
      <c r="W37" s="213">
        <f>AV20-AT20</f>
        <v>8</v>
      </c>
      <c r="X37" s="213">
        <f>AX20-AV20</f>
        <v>6.3999999999999915</v>
      </c>
      <c r="Y37" s="213">
        <f>AZ20-AX20</f>
        <v>4.2000000000000028</v>
      </c>
    </row>
    <row r="38" spans="2:33" ht="13.5" customHeight="1">
      <c r="N38" s="191" t="s">
        <v>103</v>
      </c>
      <c r="O38" s="213">
        <f>AF21-AD21</f>
        <v>10.899999999999999</v>
      </c>
      <c r="P38" s="213">
        <f>AH21-AF21</f>
        <v>10.5</v>
      </c>
      <c r="Q38" s="213">
        <f>AJ21-AH21</f>
        <v>8.1000000000000014</v>
      </c>
      <c r="R38" s="213">
        <f>AL21-AJ21</f>
        <v>5.3000000000000043</v>
      </c>
      <c r="S38" s="213">
        <f>AN21-AL21</f>
        <v>4.3999999999999915</v>
      </c>
      <c r="T38" s="213">
        <f>AP21-AN21</f>
        <v>3.9000000000000057</v>
      </c>
      <c r="U38" s="213">
        <f>AR21-AP21</f>
        <v>5.5999999999999943</v>
      </c>
      <c r="V38" s="213">
        <f>AT21-AR21</f>
        <v>8.1000000000000085</v>
      </c>
      <c r="W38" s="213">
        <f>AV21-AT21</f>
        <v>7.0999999999999943</v>
      </c>
      <c r="X38" s="213">
        <f>AX21-AV21</f>
        <v>5.5</v>
      </c>
      <c r="Y38" s="213">
        <f>AZ21-AX21</f>
        <v>3.0999999999999943</v>
      </c>
    </row>
    <row r="39" spans="2:33" ht="13.5" customHeight="1">
      <c r="N39" s="191" t="s">
        <v>65</v>
      </c>
      <c r="O39" s="213">
        <f>AF22-AD22</f>
        <v>9.5</v>
      </c>
      <c r="P39" s="213">
        <f>AH22-AF22</f>
        <v>9.5</v>
      </c>
      <c r="Q39" s="213">
        <f>AJ22-AH22</f>
        <v>8.7000000000000028</v>
      </c>
      <c r="R39" s="213">
        <f>AL22-AJ22</f>
        <v>6.7999999999999972</v>
      </c>
      <c r="S39" s="213">
        <f>AN22-AL22</f>
        <v>4.8000000000000043</v>
      </c>
      <c r="T39" s="213">
        <f>AP22-AN22</f>
        <v>3.5</v>
      </c>
      <c r="U39" s="213">
        <f>AR22-AP22</f>
        <v>3.7999999999999972</v>
      </c>
      <c r="V39" s="213">
        <f>AT22-AR22</f>
        <v>7.5999999999999943</v>
      </c>
      <c r="W39" s="213">
        <f>AV22-AT22</f>
        <v>7.9000000000000057</v>
      </c>
      <c r="X39" s="213">
        <f>AX22-AV22</f>
        <v>5.7999999999999972</v>
      </c>
      <c r="Y39" s="213">
        <f>AZ22-AX22</f>
        <v>4</v>
      </c>
    </row>
    <row r="40" spans="2:33" ht="13.5" customHeight="1">
      <c r="N40" s="203" t="s">
        <v>107</v>
      </c>
      <c r="O40" s="239">
        <f>O37/O38*100</f>
        <v>88.073394495412842</v>
      </c>
      <c r="P40" s="239">
        <f>P37/P38*100</f>
        <v>89.523809523809589</v>
      </c>
      <c r="Q40" s="239">
        <f t="shared" ref="Q40:Y40" si="28">Q37/Q38*100</f>
        <v>96.296296296296248</v>
      </c>
      <c r="R40" s="239">
        <f t="shared" si="28"/>
        <v>126.41509433962258</v>
      </c>
      <c r="S40" s="239">
        <f>S37/S38*100</f>
        <v>93.18181818181823</v>
      </c>
      <c r="T40" s="239">
        <f>T37/T38*100</f>
        <v>89.743589743589609</v>
      </c>
      <c r="U40" s="239">
        <f t="shared" si="28"/>
        <v>58.928571428571445</v>
      </c>
      <c r="V40" s="239">
        <f t="shared" si="28"/>
        <v>87.65432098765433</v>
      </c>
      <c r="W40" s="239">
        <f t="shared" si="28"/>
        <v>112.67605633802826</v>
      </c>
      <c r="X40" s="239">
        <f t="shared" si="28"/>
        <v>116.3636363636362</v>
      </c>
      <c r="Y40" s="239">
        <f t="shared" si="28"/>
        <v>135.48387096774229</v>
      </c>
    </row>
    <row r="41" spans="2:33" ht="13.5" customHeight="1">
      <c r="N41" s="203" t="s">
        <v>108</v>
      </c>
      <c r="O41" s="239">
        <f>O37/O39*100</f>
        <v>101.05263157894736</v>
      </c>
      <c r="P41" s="239">
        <f t="shared" ref="P41:Y41" si="29">P37/P39*100</f>
        <v>98.947368421052701</v>
      </c>
      <c r="Q41" s="239">
        <f t="shared" si="29"/>
        <v>89.655172413793039</v>
      </c>
      <c r="R41" s="239">
        <f t="shared" si="29"/>
        <v>98.529411764705969</v>
      </c>
      <c r="S41" s="239">
        <f>S37/S39*100</f>
        <v>85.416666666666472</v>
      </c>
      <c r="T41" s="239">
        <f>T37/T39*100</f>
        <v>100</v>
      </c>
      <c r="U41" s="239">
        <f t="shared" si="29"/>
        <v>86.84210526315789</v>
      </c>
      <c r="V41" s="239">
        <f t="shared" si="29"/>
        <v>93.42105263157913</v>
      </c>
      <c r="W41" s="239">
        <f t="shared" si="29"/>
        <v>101.26582278481004</v>
      </c>
      <c r="X41" s="239">
        <f t="shared" si="29"/>
        <v>110.3448275862068</v>
      </c>
      <c r="Y41" s="239">
        <f t="shared" si="29"/>
        <v>105.00000000000007</v>
      </c>
    </row>
    <row r="42" spans="2:33" ht="13.5" customHeight="1">
      <c r="C42" s="19"/>
      <c r="D42" s="19"/>
      <c r="E42" s="19"/>
      <c r="F42" s="19"/>
      <c r="G42" s="19"/>
      <c r="H42" s="19"/>
      <c r="I42" s="19"/>
      <c r="J42" s="19"/>
      <c r="K42" s="19"/>
      <c r="L42" s="19"/>
      <c r="N42" s="23"/>
      <c r="R42" s="21"/>
      <c r="Z42" s="19"/>
      <c r="AA42" s="19"/>
      <c r="AB42" s="19"/>
      <c r="AC42" s="19"/>
      <c r="AD42" s="19"/>
    </row>
    <row r="43" spans="2:33" ht="13.5" customHeight="1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N43" s="23"/>
      <c r="Q43" s="72"/>
      <c r="R43" s="72"/>
      <c r="S43" s="72"/>
      <c r="T43" s="72"/>
      <c r="U43" s="72"/>
      <c r="Z43" s="19"/>
      <c r="AA43" s="19"/>
      <c r="AB43" s="19"/>
      <c r="AC43" s="19"/>
    </row>
    <row r="44" spans="2:33" ht="13.5" customHeight="1">
      <c r="B44" s="19"/>
      <c r="N44" s="25"/>
      <c r="O44" s="23"/>
      <c r="Q44" s="374" t="s">
        <v>51</v>
      </c>
      <c r="R44" s="374"/>
      <c r="S44" s="331"/>
      <c r="T44" s="116" t="s">
        <v>165</v>
      </c>
      <c r="U44" s="35"/>
      <c r="V44" s="35"/>
      <c r="W44" s="31"/>
      <c r="AA44" s="195"/>
      <c r="AB44" s="136"/>
      <c r="AF44" s="19"/>
    </row>
    <row r="45" spans="2:33" ht="13.5" customHeight="1">
      <c r="N45" s="26"/>
      <c r="O45" s="25"/>
      <c r="Q45" s="24"/>
      <c r="R45" s="24"/>
      <c r="S45" s="117"/>
      <c r="T45" s="100"/>
      <c r="V45" s="17"/>
      <c r="AF45" s="37"/>
    </row>
    <row r="46" spans="2:33" ht="13.5" customHeight="1">
      <c r="N46" s="26"/>
      <c r="O46" s="26"/>
      <c r="Q46" s="374" t="s">
        <v>52</v>
      </c>
      <c r="R46" s="374"/>
      <c r="S46" s="331"/>
      <c r="T46" s="116" t="s">
        <v>166</v>
      </c>
      <c r="U46" s="35"/>
      <c r="V46" s="35"/>
      <c r="W46" s="31"/>
      <c r="AA46" s="195"/>
      <c r="AB46" s="136"/>
    </row>
    <row r="47" spans="2:33" ht="13.5" customHeight="1">
      <c r="AF47" s="37"/>
      <c r="AG47" s="37"/>
    </row>
    <row r="48" spans="2:33" ht="13.5" customHeight="1">
      <c r="R48" s="378"/>
      <c r="S48" s="378"/>
      <c r="T48" s="378"/>
      <c r="U48" s="378"/>
      <c r="AF48" s="39"/>
      <c r="AG48" s="40"/>
    </row>
    <row r="49" spans="1:33" ht="13.5" customHeight="1">
      <c r="A49" s="17"/>
      <c r="AF49" s="26"/>
      <c r="AG49" s="26"/>
    </row>
    <row r="50" spans="1:33" ht="13.5" customHeight="1">
      <c r="AF50" s="26"/>
      <c r="AG50" s="26"/>
    </row>
    <row r="51" spans="1:33" ht="13.5" customHeight="1"/>
    <row r="52" spans="1:33" ht="13.5" customHeight="1"/>
    <row r="53" spans="1:33" ht="13.5" customHeight="1"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1:33" ht="13.5" customHeight="1"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</row>
    <row r="55" spans="1:33">
      <c r="AD55" s="38"/>
      <c r="AE55" s="37"/>
    </row>
    <row r="56" spans="1:33">
      <c r="AC56" s="38"/>
      <c r="AD56" s="39"/>
    </row>
    <row r="57" spans="1:33" ht="14.25">
      <c r="AA57" s="19"/>
      <c r="AB57" s="19"/>
      <c r="AC57" s="41"/>
      <c r="AD57" s="26"/>
    </row>
    <row r="58" spans="1:33" ht="14.25">
      <c r="AA58" s="19"/>
      <c r="AB58" s="19"/>
      <c r="AC58" s="41"/>
      <c r="AD58" s="26"/>
    </row>
    <row r="61" spans="1:33" ht="14.25">
      <c r="A61" s="23"/>
      <c r="B61" s="23"/>
      <c r="F61" s="367"/>
      <c r="G61" s="367"/>
      <c r="H61" s="28"/>
      <c r="I61" s="367"/>
      <c r="J61" s="367"/>
      <c r="K61" s="367"/>
    </row>
    <row r="62" spans="1:33" ht="14.25">
      <c r="A62" s="25"/>
      <c r="B62" s="23"/>
      <c r="F62" s="28"/>
      <c r="G62" s="28"/>
      <c r="H62" s="28"/>
      <c r="I62" s="28"/>
      <c r="J62" s="32"/>
      <c r="K62" s="32"/>
    </row>
    <row r="63" spans="1:33" ht="14.25">
      <c r="A63" s="26"/>
      <c r="B63" s="25"/>
      <c r="F63" s="367"/>
      <c r="G63" s="367"/>
      <c r="H63" s="28"/>
      <c r="I63" s="367"/>
      <c r="J63" s="367"/>
      <c r="K63" s="367"/>
    </row>
    <row r="64" spans="1:33" ht="14.25">
      <c r="A64" s="25"/>
      <c r="B64" s="23"/>
      <c r="F64" s="367"/>
      <c r="G64" s="367"/>
      <c r="H64" s="28"/>
      <c r="I64" s="367"/>
      <c r="J64" s="367"/>
      <c r="K64" s="367"/>
    </row>
    <row r="65" spans="1:54" ht="14.25">
      <c r="A65" s="26"/>
      <c r="B65" s="25"/>
    </row>
    <row r="66" spans="1:54" ht="14.25">
      <c r="A66" s="26"/>
      <c r="B66" s="26"/>
    </row>
    <row r="67" spans="1:54" ht="14.25">
      <c r="A67" s="23"/>
      <c r="B67" s="26"/>
      <c r="AK67" s="19"/>
      <c r="AM67" s="19"/>
      <c r="AO67" s="19"/>
      <c r="AQ67" s="19"/>
      <c r="AS67" s="19"/>
      <c r="AU67" s="19"/>
      <c r="AW67" s="19"/>
      <c r="AY67" s="19"/>
      <c r="BA67" s="19"/>
    </row>
    <row r="68" spans="1:54">
      <c r="A68" s="23"/>
      <c r="B68" s="23"/>
      <c r="AH68" s="19"/>
      <c r="AI68" s="19"/>
      <c r="AJ68" s="19"/>
      <c r="AL68" s="19"/>
      <c r="AN68" s="19"/>
      <c r="AP68" s="19"/>
      <c r="AR68" s="19"/>
      <c r="AT68" s="19"/>
      <c r="AV68" s="19"/>
      <c r="AX68" s="19"/>
      <c r="AZ68" s="19"/>
      <c r="BB68" s="19"/>
    </row>
    <row r="69" spans="1:54">
      <c r="A69" s="25"/>
      <c r="B69" s="23"/>
    </row>
    <row r="70" spans="1:54" ht="14.25">
      <c r="A70" s="29"/>
      <c r="B70" s="25"/>
    </row>
    <row r="71" spans="1:54" ht="14.25">
      <c r="A71" s="26"/>
      <c r="B71" s="26"/>
    </row>
    <row r="72" spans="1:54" ht="14.25">
      <c r="A72" s="23"/>
      <c r="B72" s="26"/>
    </row>
    <row r="73" spans="1:54">
      <c r="A73" s="23"/>
      <c r="B73" s="23"/>
    </row>
    <row r="74" spans="1:54">
      <c r="A74" s="25"/>
      <c r="B74" s="23"/>
    </row>
    <row r="75" spans="1:54" ht="14.25">
      <c r="A75" s="26"/>
      <c r="B75" s="25"/>
    </row>
    <row r="76" spans="1:54" ht="14.25">
      <c r="A76" s="26"/>
      <c r="B76" s="29"/>
    </row>
    <row r="77" spans="1:54" ht="14.25">
      <c r="A77" s="23"/>
      <c r="B77" s="26"/>
    </row>
    <row r="78" spans="1:54">
      <c r="A78" s="23"/>
      <c r="B78" s="23"/>
    </row>
    <row r="79" spans="1:54">
      <c r="B79" s="23"/>
    </row>
    <row r="80" spans="1:54">
      <c r="B80" s="25"/>
    </row>
    <row r="81" spans="2:2" ht="14.25">
      <c r="B81" s="26"/>
    </row>
    <row r="82" spans="2:2" ht="14.25">
      <c r="B82" s="26"/>
    </row>
    <row r="83" spans="2:2">
      <c r="B83" s="23"/>
    </row>
    <row r="84" spans="2:2">
      <c r="B84" s="23"/>
    </row>
    <row r="102" spans="32:33">
      <c r="AF102" s="19"/>
      <c r="AG102" s="19"/>
    </row>
    <row r="113" spans="29:31">
      <c r="AC113" s="19"/>
      <c r="AD113" s="19"/>
      <c r="AE113" s="19"/>
    </row>
  </sheetData>
  <mergeCells count="11">
    <mergeCell ref="F64:G64"/>
    <mergeCell ref="I64:K64"/>
    <mergeCell ref="F61:G61"/>
    <mergeCell ref="I61:K61"/>
    <mergeCell ref="F63:G63"/>
    <mergeCell ref="I63:K63"/>
    <mergeCell ref="B1:K1"/>
    <mergeCell ref="J3:K3"/>
    <mergeCell ref="Q44:R44"/>
    <mergeCell ref="Q46:R46"/>
    <mergeCell ref="R48:U48"/>
  </mergeCells>
  <phoneticPr fontId="15"/>
  <pageMargins left="0.55118110236220474" right="0.19685039370078741" top="0.78740157480314965" bottom="0.59055118110236227" header="0.51181102362204722" footer="0.51181102362204722"/>
  <headerFooter alignWithMargins="0"/>
  <colBreaks count="2" manualBreakCount="2">
    <brk id="12" max="63" man="1"/>
    <brk id="32" max="1048575" man="1"/>
  </colBreaks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I46"/>
  <sheetViews>
    <sheetView showGridLines="0" showZeros="0" zoomScale="70" zoomScaleNormal="70" zoomScaleSheetLayoutView="80" workbookViewId="0">
      <selection activeCell="AA15" sqref="AA15"/>
    </sheetView>
  </sheetViews>
  <sheetFormatPr defaultRowHeight="13.5"/>
  <cols>
    <col min="1" max="1" width="1.625" style="17" customWidth="1"/>
    <col min="2" max="3" width="8.875" style="17" customWidth="1"/>
    <col min="4" max="9" width="8.75" style="17" customWidth="1"/>
    <col min="10" max="10" width="15.25" style="17" customWidth="1"/>
    <col min="11" max="11" width="0.875" style="17" customWidth="1"/>
    <col min="12" max="22" width="8" style="17" customWidth="1"/>
    <col min="23" max="23" width="0.875" style="17" customWidth="1"/>
    <col min="24" max="47" width="9" style="17" customWidth="1"/>
    <col min="48" max="48" width="15.25" style="17" customWidth="1"/>
    <col min="49" max="49" width="9" style="17"/>
    <col min="50" max="61" width="6.625" style="17" customWidth="1"/>
    <col min="62" max="16384" width="9" style="17"/>
  </cols>
  <sheetData>
    <row r="1" spans="1:61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8"/>
    </row>
    <row r="2" spans="1:61" ht="23.25" customHeight="1">
      <c r="A2" s="364" t="s">
        <v>121</v>
      </c>
      <c r="B2" s="364"/>
      <c r="C2" s="364"/>
      <c r="D2" s="364"/>
      <c r="E2" s="364"/>
      <c r="F2" s="364"/>
      <c r="G2" s="364"/>
      <c r="H2" s="364"/>
      <c r="I2" s="364"/>
      <c r="J2" s="364"/>
      <c r="K2" s="101"/>
    </row>
    <row r="3" spans="1:61" ht="7.5" customHeight="1">
      <c r="A3" s="32"/>
      <c r="B3" s="6"/>
      <c r="C3" s="6"/>
      <c r="J3" s="32"/>
    </row>
    <row r="4" spans="1:61" ht="21" customHeight="1">
      <c r="A4" s="123"/>
      <c r="B4" s="4"/>
      <c r="C4" s="254"/>
      <c r="D4" s="150" t="s">
        <v>7</v>
      </c>
      <c r="E4" s="34"/>
      <c r="F4" s="150" t="s">
        <v>8</v>
      </c>
      <c r="G4" s="34"/>
      <c r="H4" s="150" t="s">
        <v>9</v>
      </c>
      <c r="I4" s="34"/>
      <c r="J4" s="252" t="s">
        <v>13</v>
      </c>
      <c r="K4" s="2"/>
      <c r="X4" s="3"/>
      <c r="Y4" s="102"/>
      <c r="Z4" s="379" t="s">
        <v>53</v>
      </c>
      <c r="AA4" s="380"/>
      <c r="AB4" s="379" t="s">
        <v>0</v>
      </c>
      <c r="AC4" s="380"/>
      <c r="AD4" s="379" t="s">
        <v>1</v>
      </c>
      <c r="AE4" s="380"/>
      <c r="AF4" s="379" t="s">
        <v>2</v>
      </c>
      <c r="AG4" s="380"/>
      <c r="AH4" s="150" t="s">
        <v>3</v>
      </c>
      <c r="AI4" s="139"/>
      <c r="AJ4" s="150" t="s">
        <v>4</v>
      </c>
      <c r="AK4" s="34"/>
      <c r="AL4" s="150" t="s">
        <v>5</v>
      </c>
      <c r="AM4" s="34"/>
      <c r="AN4" s="150" t="s">
        <v>6</v>
      </c>
      <c r="AO4" s="34"/>
      <c r="AP4" s="150" t="s">
        <v>7</v>
      </c>
      <c r="AQ4" s="34"/>
      <c r="AR4" s="150" t="s">
        <v>8</v>
      </c>
      <c r="AS4" s="34"/>
      <c r="AT4" s="150" t="s">
        <v>9</v>
      </c>
      <c r="AU4" s="34"/>
      <c r="AV4" s="9" t="s">
        <v>13</v>
      </c>
    </row>
    <row r="5" spans="1:61" ht="21" customHeight="1">
      <c r="A5" s="123"/>
      <c r="B5" s="124"/>
      <c r="C5" s="255"/>
      <c r="D5" s="156" t="s">
        <v>14</v>
      </c>
      <c r="E5" s="157" t="s">
        <v>15</v>
      </c>
      <c r="F5" s="156" t="s">
        <v>14</v>
      </c>
      <c r="G5" s="156" t="s">
        <v>15</v>
      </c>
      <c r="H5" s="156" t="s">
        <v>14</v>
      </c>
      <c r="I5" s="157" t="s">
        <v>15</v>
      </c>
      <c r="J5" s="253" t="s">
        <v>16</v>
      </c>
      <c r="K5" s="2"/>
      <c r="X5" s="14"/>
      <c r="Y5" s="11"/>
      <c r="Z5" s="155" t="s">
        <v>14</v>
      </c>
      <c r="AA5" s="156" t="s">
        <v>15</v>
      </c>
      <c r="AB5" s="156" t="s">
        <v>14</v>
      </c>
      <c r="AC5" s="156" t="s">
        <v>15</v>
      </c>
      <c r="AD5" s="156" t="s">
        <v>14</v>
      </c>
      <c r="AE5" s="157" t="s">
        <v>15</v>
      </c>
      <c r="AF5" s="155" t="s">
        <v>14</v>
      </c>
      <c r="AG5" s="156" t="s">
        <v>15</v>
      </c>
      <c r="AH5" s="156" t="s">
        <v>14</v>
      </c>
      <c r="AI5" s="156" t="s">
        <v>15</v>
      </c>
      <c r="AJ5" s="156" t="s">
        <v>14</v>
      </c>
      <c r="AK5" s="157" t="s">
        <v>15</v>
      </c>
      <c r="AL5" s="155" t="s">
        <v>14</v>
      </c>
      <c r="AM5" s="156" t="s">
        <v>15</v>
      </c>
      <c r="AN5" s="156" t="s">
        <v>14</v>
      </c>
      <c r="AO5" s="156" t="s">
        <v>15</v>
      </c>
      <c r="AP5" s="156" t="s">
        <v>14</v>
      </c>
      <c r="AQ5" s="157" t="s">
        <v>15</v>
      </c>
      <c r="AR5" s="156" t="s">
        <v>14</v>
      </c>
      <c r="AS5" s="156" t="s">
        <v>15</v>
      </c>
      <c r="AT5" s="156" t="s">
        <v>14</v>
      </c>
      <c r="AU5" s="157" t="s">
        <v>15</v>
      </c>
      <c r="AV5" s="11" t="s">
        <v>16</v>
      </c>
    </row>
    <row r="6" spans="1:61" ht="21" customHeight="1">
      <c r="A6" s="87"/>
      <c r="B6" s="8"/>
      <c r="C6" s="256" t="s">
        <v>17</v>
      </c>
      <c r="D6" s="137">
        <v>73.2</v>
      </c>
      <c r="E6" s="137">
        <v>81.7</v>
      </c>
      <c r="F6" s="137">
        <v>79.8</v>
      </c>
      <c r="G6" s="137">
        <v>88.4</v>
      </c>
      <c r="H6" s="137">
        <v>83.9</v>
      </c>
      <c r="I6" s="137">
        <v>93.2</v>
      </c>
      <c r="J6" s="318" t="s">
        <v>134</v>
      </c>
      <c r="K6" s="110"/>
      <c r="L6" s="129"/>
      <c r="X6" s="8"/>
      <c r="Y6" s="159" t="s">
        <v>47</v>
      </c>
      <c r="Z6" s="95">
        <v>22.2</v>
      </c>
      <c r="AA6" s="95">
        <v>19.5</v>
      </c>
      <c r="AB6" s="95">
        <v>27.7</v>
      </c>
      <c r="AC6" s="95">
        <v>26.1</v>
      </c>
      <c r="AD6" s="95">
        <v>32.799999999999997</v>
      </c>
      <c r="AE6" s="95">
        <v>32.299999999999997</v>
      </c>
      <c r="AF6" s="137">
        <v>36.9</v>
      </c>
      <c r="AG6" s="95">
        <v>37.200000000000003</v>
      </c>
      <c r="AH6" s="95">
        <v>41.9</v>
      </c>
      <c r="AI6" s="95">
        <v>43.6</v>
      </c>
      <c r="AJ6" s="95">
        <v>48.3</v>
      </c>
      <c r="AK6" s="95">
        <v>51.8</v>
      </c>
      <c r="AL6" s="137">
        <v>57.1</v>
      </c>
      <c r="AM6" s="137">
        <v>62.2</v>
      </c>
      <c r="AN6" s="137">
        <v>66</v>
      </c>
      <c r="AO6" s="137">
        <v>73</v>
      </c>
      <c r="AP6" s="137">
        <v>73.2</v>
      </c>
      <c r="AQ6" s="137">
        <v>81.7</v>
      </c>
      <c r="AR6" s="137">
        <v>79.8</v>
      </c>
      <c r="AS6" s="137">
        <v>88.4</v>
      </c>
      <c r="AT6" s="137">
        <v>83.9</v>
      </c>
      <c r="AU6" s="137">
        <v>93.2</v>
      </c>
      <c r="AV6" s="316" t="s">
        <v>134</v>
      </c>
      <c r="AX6" s="17" t="s">
        <v>54</v>
      </c>
    </row>
    <row r="7" spans="1:61" ht="21" customHeight="1">
      <c r="A7" s="87"/>
      <c r="B7" s="83"/>
      <c r="C7" s="257" t="s">
        <v>19</v>
      </c>
      <c r="D7" s="95">
        <v>80.2</v>
      </c>
      <c r="E7" s="95">
        <v>89.8</v>
      </c>
      <c r="F7" s="95">
        <v>85.3</v>
      </c>
      <c r="G7" s="95">
        <v>96</v>
      </c>
      <c r="H7" s="95">
        <v>89.9</v>
      </c>
      <c r="I7" s="95">
        <v>101.2</v>
      </c>
      <c r="J7" s="318" t="s">
        <v>134</v>
      </c>
      <c r="K7" s="110"/>
      <c r="X7" s="83"/>
      <c r="Y7" s="161" t="s">
        <v>49</v>
      </c>
      <c r="Z7" s="95">
        <v>23.9</v>
      </c>
      <c r="AA7" s="95">
        <v>23</v>
      </c>
      <c r="AB7" s="95">
        <v>30.1</v>
      </c>
      <c r="AC7" s="95">
        <v>29.7</v>
      </c>
      <c r="AD7" s="95">
        <v>35.700000000000003</v>
      </c>
      <c r="AE7" s="95">
        <v>36.700000000000003</v>
      </c>
      <c r="AF7" s="137">
        <v>39.799999999999997</v>
      </c>
      <c r="AG7" s="95">
        <v>41.2</v>
      </c>
      <c r="AH7" s="95">
        <v>44.7</v>
      </c>
      <c r="AI7" s="95">
        <v>47.7</v>
      </c>
      <c r="AJ7" s="95">
        <v>53.9</v>
      </c>
      <c r="AK7" s="95">
        <v>58.6</v>
      </c>
      <c r="AL7" s="95">
        <v>63.9</v>
      </c>
      <c r="AM7" s="95">
        <v>70.3</v>
      </c>
      <c r="AN7" s="95">
        <v>72.7</v>
      </c>
      <c r="AO7" s="95">
        <v>81.099999999999994</v>
      </c>
      <c r="AP7" s="95">
        <v>80.2</v>
      </c>
      <c r="AQ7" s="95">
        <v>89.8</v>
      </c>
      <c r="AR7" s="95">
        <v>85.3</v>
      </c>
      <c r="AS7" s="95">
        <v>96</v>
      </c>
      <c r="AT7" s="95">
        <v>89.9</v>
      </c>
      <c r="AU7" s="95">
        <v>101.2</v>
      </c>
      <c r="AV7" s="316" t="s">
        <v>134</v>
      </c>
      <c r="AX7" s="140" t="s">
        <v>55</v>
      </c>
      <c r="AY7" s="140" t="s">
        <v>56</v>
      </c>
      <c r="AZ7" s="140" t="s">
        <v>57</v>
      </c>
      <c r="BA7" s="140" t="s">
        <v>58</v>
      </c>
      <c r="BB7" s="140" t="s">
        <v>59</v>
      </c>
      <c r="BC7" s="140" t="s">
        <v>60</v>
      </c>
      <c r="BD7" s="140" t="s">
        <v>61</v>
      </c>
      <c r="BE7" s="140" t="s">
        <v>62</v>
      </c>
      <c r="BF7" s="140" t="s">
        <v>63</v>
      </c>
      <c r="BG7" s="140" t="s">
        <v>64</v>
      </c>
      <c r="BH7" s="140" t="s">
        <v>117</v>
      </c>
      <c r="BI7" s="140" t="s">
        <v>65</v>
      </c>
    </row>
    <row r="8" spans="1:61" ht="21" customHeight="1">
      <c r="A8" s="87"/>
      <c r="B8" s="263" t="s">
        <v>23</v>
      </c>
      <c r="C8" s="258" t="s">
        <v>20</v>
      </c>
      <c r="D8" s="138">
        <v>74</v>
      </c>
      <c r="E8" s="138">
        <v>82.6</v>
      </c>
      <c r="F8" s="138">
        <v>80</v>
      </c>
      <c r="G8" s="138">
        <v>89.4</v>
      </c>
      <c r="H8" s="138">
        <v>85.1</v>
      </c>
      <c r="I8" s="138">
        <v>95.1</v>
      </c>
      <c r="J8" s="317">
        <v>43925</v>
      </c>
      <c r="X8" s="8" t="s">
        <v>23</v>
      </c>
      <c r="Y8" s="163" t="s">
        <v>50</v>
      </c>
      <c r="Z8" s="138">
        <v>22.5</v>
      </c>
      <c r="AA8" s="138">
        <v>21.3</v>
      </c>
      <c r="AB8" s="138">
        <v>28</v>
      </c>
      <c r="AC8" s="138">
        <v>27.5</v>
      </c>
      <c r="AD8" s="138">
        <v>33.6</v>
      </c>
      <c r="AE8" s="138">
        <v>34.200000000000003</v>
      </c>
      <c r="AF8" s="138">
        <v>38.1</v>
      </c>
      <c r="AG8" s="138">
        <v>39.700000000000003</v>
      </c>
      <c r="AH8" s="138">
        <v>43.2</v>
      </c>
      <c r="AI8" s="138">
        <v>46.1</v>
      </c>
      <c r="AJ8" s="138">
        <v>51</v>
      </c>
      <c r="AK8" s="138">
        <v>55.5</v>
      </c>
      <c r="AL8" s="138">
        <v>59.6</v>
      </c>
      <c r="AM8" s="138">
        <v>65.7</v>
      </c>
      <c r="AN8" s="138">
        <v>67.3</v>
      </c>
      <c r="AO8" s="138">
        <v>74.8</v>
      </c>
      <c r="AP8" s="138">
        <v>74</v>
      </c>
      <c r="AQ8" s="138">
        <v>82.6</v>
      </c>
      <c r="AR8" s="138">
        <v>80</v>
      </c>
      <c r="AS8" s="138">
        <v>89.4</v>
      </c>
      <c r="AT8" s="138">
        <v>85.1</v>
      </c>
      <c r="AU8" s="138">
        <v>95.1</v>
      </c>
      <c r="AV8" s="317">
        <v>43925</v>
      </c>
      <c r="AX8" s="141">
        <v>3.5</v>
      </c>
      <c r="AY8" s="141">
        <v>-1.5</v>
      </c>
      <c r="AZ8" s="141">
        <v>3</v>
      </c>
      <c r="BA8" s="141">
        <v>9</v>
      </c>
      <c r="BB8" s="141">
        <v>10</v>
      </c>
      <c r="BC8" s="141">
        <v>1</v>
      </c>
      <c r="BD8" s="141">
        <v>3</v>
      </c>
      <c r="BE8" s="141">
        <v>2</v>
      </c>
      <c r="BF8" s="141">
        <v>2</v>
      </c>
      <c r="BG8" s="141">
        <v>6</v>
      </c>
      <c r="BH8" s="141">
        <v>1.5</v>
      </c>
      <c r="BI8" s="142">
        <f>AVERAGE(AX8:BH8)</f>
        <v>3.5909090909090908</v>
      </c>
    </row>
    <row r="9" spans="1:61" ht="21" customHeight="1">
      <c r="A9" s="123"/>
      <c r="B9" s="8"/>
      <c r="C9" s="259" t="s">
        <v>21</v>
      </c>
      <c r="D9" s="198">
        <f t="shared" ref="D9:I9" si="0">ROUND(D6/D7*100,0)</f>
        <v>91</v>
      </c>
      <c r="E9" s="198">
        <f t="shared" si="0"/>
        <v>91</v>
      </c>
      <c r="F9" s="198">
        <f t="shared" si="0"/>
        <v>94</v>
      </c>
      <c r="G9" s="198">
        <f t="shared" si="0"/>
        <v>92</v>
      </c>
      <c r="H9" s="198">
        <f t="shared" si="0"/>
        <v>93</v>
      </c>
      <c r="I9" s="198">
        <f t="shared" si="0"/>
        <v>92</v>
      </c>
      <c r="J9" s="261"/>
      <c r="X9" s="83"/>
      <c r="Y9" s="81" t="s">
        <v>21</v>
      </c>
      <c r="Z9" s="13">
        <f>ROUND(Z6/Z7*100,0)</f>
        <v>93</v>
      </c>
      <c r="AA9" s="13">
        <f t="shared" ref="AA9:AU9" si="1">ROUND(AA6/AA7*100,0)</f>
        <v>85</v>
      </c>
      <c r="AB9" s="13">
        <f>ROUND(AB6/AB7*100,0)</f>
        <v>92</v>
      </c>
      <c r="AC9" s="13">
        <f t="shared" si="1"/>
        <v>88</v>
      </c>
      <c r="AD9" s="13">
        <f t="shared" si="1"/>
        <v>92</v>
      </c>
      <c r="AE9" s="13">
        <f>ROUND(AE6/AE7*100,0)</f>
        <v>88</v>
      </c>
      <c r="AF9" s="13">
        <f t="shared" si="1"/>
        <v>93</v>
      </c>
      <c r="AG9" s="13">
        <f t="shared" si="1"/>
        <v>90</v>
      </c>
      <c r="AH9" s="13">
        <f t="shared" si="1"/>
        <v>94</v>
      </c>
      <c r="AI9" s="13">
        <f t="shared" si="1"/>
        <v>91</v>
      </c>
      <c r="AJ9" s="13">
        <f t="shared" si="1"/>
        <v>90</v>
      </c>
      <c r="AK9" s="13">
        <f t="shared" si="1"/>
        <v>88</v>
      </c>
      <c r="AL9" s="13">
        <f t="shared" si="1"/>
        <v>89</v>
      </c>
      <c r="AM9" s="13">
        <f t="shared" si="1"/>
        <v>88</v>
      </c>
      <c r="AN9" s="13">
        <f t="shared" si="1"/>
        <v>91</v>
      </c>
      <c r="AO9" s="13">
        <f t="shared" si="1"/>
        <v>90</v>
      </c>
      <c r="AP9" s="13">
        <f t="shared" si="1"/>
        <v>91</v>
      </c>
      <c r="AQ9" s="13">
        <f t="shared" si="1"/>
        <v>91</v>
      </c>
      <c r="AR9" s="13">
        <f t="shared" si="1"/>
        <v>94</v>
      </c>
      <c r="AS9" s="13">
        <f t="shared" si="1"/>
        <v>92</v>
      </c>
      <c r="AT9" s="13">
        <f t="shared" si="1"/>
        <v>93</v>
      </c>
      <c r="AU9" s="13">
        <f t="shared" si="1"/>
        <v>92</v>
      </c>
      <c r="AV9" s="130"/>
    </row>
    <row r="10" spans="1:61" ht="21" customHeight="1">
      <c r="A10" s="123"/>
      <c r="B10" s="14"/>
      <c r="C10" s="260" t="s">
        <v>22</v>
      </c>
      <c r="D10" s="197">
        <f t="shared" ref="D10:I10" si="2">ROUND(D6/D8*100,0)</f>
        <v>99</v>
      </c>
      <c r="E10" s="197">
        <f t="shared" si="2"/>
        <v>99</v>
      </c>
      <c r="F10" s="197">
        <f t="shared" si="2"/>
        <v>100</v>
      </c>
      <c r="G10" s="197">
        <f t="shared" si="2"/>
        <v>99</v>
      </c>
      <c r="H10" s="197">
        <f t="shared" si="2"/>
        <v>99</v>
      </c>
      <c r="I10" s="197">
        <f t="shared" si="2"/>
        <v>98</v>
      </c>
      <c r="J10" s="262"/>
      <c r="X10" s="5"/>
      <c r="Y10" s="82" t="s">
        <v>22</v>
      </c>
      <c r="Z10" s="16">
        <f t="shared" ref="Z10:AU10" si="3">ROUND(Z6/Z8*100,0)</f>
        <v>99</v>
      </c>
      <c r="AA10" s="16">
        <f t="shared" si="3"/>
        <v>92</v>
      </c>
      <c r="AB10" s="16">
        <f>ROUND(AB6/AB8*100,0)</f>
        <v>99</v>
      </c>
      <c r="AC10" s="16">
        <f t="shared" si="3"/>
        <v>95</v>
      </c>
      <c r="AD10" s="16">
        <f t="shared" si="3"/>
        <v>98</v>
      </c>
      <c r="AE10" s="16">
        <f>ROUND(AE6/AE8*100,0)</f>
        <v>94</v>
      </c>
      <c r="AF10" s="16">
        <f t="shared" si="3"/>
        <v>97</v>
      </c>
      <c r="AG10" s="16">
        <f t="shared" si="3"/>
        <v>94</v>
      </c>
      <c r="AH10" s="16">
        <f t="shared" si="3"/>
        <v>97</v>
      </c>
      <c r="AI10" s="16">
        <f t="shared" si="3"/>
        <v>95</v>
      </c>
      <c r="AJ10" s="16">
        <f t="shared" si="3"/>
        <v>95</v>
      </c>
      <c r="AK10" s="16">
        <f t="shared" si="3"/>
        <v>93</v>
      </c>
      <c r="AL10" s="16">
        <f t="shared" si="3"/>
        <v>96</v>
      </c>
      <c r="AM10" s="16">
        <f t="shared" si="3"/>
        <v>95</v>
      </c>
      <c r="AN10" s="16">
        <f t="shared" si="3"/>
        <v>98</v>
      </c>
      <c r="AO10" s="16">
        <f t="shared" si="3"/>
        <v>98</v>
      </c>
      <c r="AP10" s="16">
        <f t="shared" si="3"/>
        <v>99</v>
      </c>
      <c r="AQ10" s="16">
        <f t="shared" si="3"/>
        <v>99</v>
      </c>
      <c r="AR10" s="16">
        <f t="shared" si="3"/>
        <v>100</v>
      </c>
      <c r="AS10" s="16">
        <f t="shared" si="3"/>
        <v>99</v>
      </c>
      <c r="AT10" s="16">
        <f t="shared" si="3"/>
        <v>99</v>
      </c>
      <c r="AU10" s="16">
        <f t="shared" si="3"/>
        <v>98</v>
      </c>
      <c r="AV10" s="131"/>
    </row>
    <row r="11" spans="1:61" ht="15" customHeight="1">
      <c r="D11" s="100"/>
      <c r="E11" s="100"/>
      <c r="F11" s="100"/>
      <c r="G11" s="100"/>
      <c r="J11" s="129"/>
      <c r="K11" s="129"/>
    </row>
    <row r="12" spans="1:61" ht="19.5" customHeight="1">
      <c r="A12" s="18" t="s">
        <v>120</v>
      </c>
      <c r="B12" s="143"/>
      <c r="C12" s="100"/>
      <c r="D12" s="100"/>
      <c r="E12" s="100"/>
      <c r="F12" s="100"/>
      <c r="G12" s="100"/>
      <c r="Y12" s="17" t="s">
        <v>105</v>
      </c>
      <c r="AA12" s="227" t="s">
        <v>111</v>
      </c>
      <c r="AB12" s="100"/>
      <c r="AC12" s="136">
        <f>(AC6-AC7)/(M34/10)</f>
        <v>-5.3731343283582067</v>
      </c>
      <c r="AD12" s="100"/>
      <c r="AE12" s="136">
        <f>(AE6-AE7)/(N34/10)</f>
        <v>-6.28571428571429</v>
      </c>
      <c r="AF12" s="100"/>
      <c r="AG12" s="136">
        <f>(AG6-AG7)/(O34/10)</f>
        <v>-8.8888888888888893</v>
      </c>
      <c r="AH12" s="100"/>
      <c r="AI12" s="136">
        <f>(AI6-AI7)/(P34/10)</f>
        <v>-6.3076923076923093</v>
      </c>
      <c r="AJ12" s="100"/>
      <c r="AK12" s="136">
        <f>(AK6-AK7)/(Q34/10)</f>
        <v>-6.2385321100917475</v>
      </c>
      <c r="AL12" s="100"/>
      <c r="AM12" s="136">
        <f>(AM6-AM7)/(R34/10)</f>
        <v>-6.9230769230769216</v>
      </c>
      <c r="AN12" s="100"/>
      <c r="AO12" s="136">
        <f>(AO6-AO7)/(S34/10)</f>
        <v>-7.4999999999999973</v>
      </c>
      <c r="AP12" s="100"/>
      <c r="AQ12" s="136">
        <f>(AQ6-AQ7)/(T34/10)</f>
        <v>-9.3103448275861975</v>
      </c>
      <c r="AR12" s="100"/>
      <c r="AS12" s="136">
        <f>(AS6-AS7)/(U34/10)</f>
        <v>-12.258064516129016</v>
      </c>
      <c r="AU12" s="136">
        <f>(AU6-AU7)/(V34/10)</f>
        <v>-15.384615384615378</v>
      </c>
    </row>
    <row r="13" spans="1:61" ht="19.5" customHeight="1">
      <c r="A13" s="18" t="s">
        <v>135</v>
      </c>
      <c r="B13" s="121"/>
      <c r="C13" s="143"/>
      <c r="D13" s="100"/>
      <c r="E13" s="100"/>
      <c r="F13" s="100"/>
      <c r="G13" s="100"/>
      <c r="Y13" s="17" t="s">
        <v>106</v>
      </c>
      <c r="AA13" s="227" t="s">
        <v>111</v>
      </c>
      <c r="AB13" s="100"/>
      <c r="AC13" s="136">
        <f>(AC6-AC8)/(M35/10)</f>
        <v>-2.2580645161290303</v>
      </c>
      <c r="AD13" s="100"/>
      <c r="AE13" s="136">
        <f>(AE6-AE8)/(N35/10)</f>
        <v>-2.8358208955223954</v>
      </c>
      <c r="AF13" s="100"/>
      <c r="AG13" s="136">
        <f>(AG6-AG8)/(O35/10)</f>
        <v>-4.545454545454545</v>
      </c>
      <c r="AH13" s="100"/>
      <c r="AI13" s="136">
        <f>(AI6-AI8)/(P35/10)</f>
        <v>-3.9062500000000004</v>
      </c>
      <c r="AJ13" s="100"/>
      <c r="AK13" s="136">
        <f>(AK6-AK8)/(Q35/10)</f>
        <v>-3.936170212765961</v>
      </c>
      <c r="AL13" s="100"/>
      <c r="AM13" s="136">
        <f>(AM6-AM8)/(R35/10)</f>
        <v>-3.4313725490196072</v>
      </c>
      <c r="AN13" s="100"/>
      <c r="AO13" s="136">
        <f>(AO6-AO8)/(S35/10)</f>
        <v>-1.9780219780219761</v>
      </c>
      <c r="AP13" s="100"/>
      <c r="AQ13" s="136">
        <f>(AQ6-AQ8)/(T35/10)</f>
        <v>-1.1538461538461433</v>
      </c>
      <c r="AR13" s="100"/>
      <c r="AS13" s="136">
        <f>(AS6-AS8)/(U35/10)</f>
        <v>-1.4705882352941151</v>
      </c>
      <c r="AU13" s="136">
        <f>(AU6-AU8)/(V35/10)</f>
        <v>-3.333333333333325</v>
      </c>
    </row>
    <row r="14" spans="1:61" ht="19.5" customHeight="1">
      <c r="A14" s="18" t="s">
        <v>118</v>
      </c>
      <c r="B14" s="121"/>
      <c r="C14" s="320"/>
      <c r="D14" s="100"/>
      <c r="E14" s="100"/>
      <c r="F14" s="100"/>
      <c r="G14" s="100"/>
      <c r="AA14" s="100"/>
      <c r="AQ14" s="136"/>
    </row>
    <row r="15" spans="1:61" ht="19.5" customHeight="1">
      <c r="A15" s="18" t="s">
        <v>66</v>
      </c>
      <c r="B15" s="100"/>
      <c r="C15" s="121"/>
      <c r="D15" s="100"/>
      <c r="E15" s="100"/>
      <c r="F15" s="100"/>
      <c r="G15" s="100"/>
    </row>
    <row r="16" spans="1:61" ht="21" customHeight="1">
      <c r="E16" s="125"/>
      <c r="F16" s="126"/>
      <c r="G16" s="126"/>
      <c r="Y16" s="228" t="s">
        <v>113</v>
      </c>
      <c r="Z16" s="236"/>
    </row>
    <row r="17" spans="1:33" ht="21" customHeight="1">
      <c r="B17" s="127"/>
      <c r="C17" s="127"/>
      <c r="D17" s="126"/>
      <c r="G17" s="106"/>
      <c r="H17" s="125"/>
      <c r="J17" s="32"/>
      <c r="AG17" s="105"/>
    </row>
    <row r="18" spans="1:33" ht="21" customHeight="1">
      <c r="A18" s="41"/>
      <c r="B18" s="127"/>
      <c r="C18" s="127"/>
      <c r="D18" s="126"/>
      <c r="G18" s="105"/>
      <c r="H18" s="125"/>
      <c r="I18" s="126"/>
      <c r="J18" s="32"/>
    </row>
    <row r="19" spans="1:33" ht="21" customHeight="1">
      <c r="A19" s="41"/>
      <c r="B19" s="127"/>
      <c r="C19" s="127"/>
      <c r="D19" s="125"/>
      <c r="G19" s="106"/>
      <c r="H19" s="125"/>
    </row>
    <row r="20" spans="1:33" ht="21" customHeight="1">
      <c r="A20" s="32"/>
      <c r="B20" s="32"/>
      <c r="C20" s="41"/>
      <c r="D20" s="125"/>
      <c r="H20" s="125"/>
    </row>
    <row r="21" spans="1:33" ht="21" customHeight="1">
      <c r="B21" s="127"/>
      <c r="C21" s="121"/>
      <c r="D21" s="125"/>
      <c r="H21" s="32"/>
    </row>
    <row r="22" spans="1:33" ht="21" customHeight="1">
      <c r="B22" s="127"/>
      <c r="C22" s="121"/>
      <c r="D22" s="125"/>
    </row>
    <row r="23" spans="1:33" ht="21" customHeight="1">
      <c r="B23" s="127"/>
      <c r="C23" s="121"/>
      <c r="D23" s="125"/>
    </row>
    <row r="24" spans="1:33" ht="21" customHeight="1">
      <c r="D24" s="32"/>
    </row>
    <row r="25" spans="1:33" ht="21" customHeight="1">
      <c r="D25" s="32"/>
    </row>
    <row r="26" spans="1:33" ht="21" customHeight="1"/>
    <row r="27" spans="1:33" ht="18" customHeight="1"/>
    <row r="28" spans="1:33" ht="18" customHeight="1">
      <c r="A28" s="41"/>
      <c r="C28" s="18"/>
    </row>
    <row r="29" spans="1:33" ht="18" customHeight="1"/>
    <row r="30" spans="1:33" ht="19.5" customHeight="1">
      <c r="A30" s="41"/>
      <c r="O30" s="27"/>
      <c r="P30" s="27"/>
      <c r="Q30" s="28"/>
      <c r="R30" s="27"/>
      <c r="S30" s="27"/>
      <c r="T30" s="27"/>
    </row>
    <row r="31" spans="1:33">
      <c r="A31" s="41"/>
      <c r="L31" s="102"/>
      <c r="M31" s="164" t="s">
        <v>67</v>
      </c>
      <c r="N31" s="165" t="s">
        <v>24</v>
      </c>
      <c r="O31" s="165" t="s">
        <v>25</v>
      </c>
      <c r="P31" s="165" t="s">
        <v>26</v>
      </c>
      <c r="Q31" s="165" t="s">
        <v>27</v>
      </c>
      <c r="R31" s="165" t="s">
        <v>28</v>
      </c>
      <c r="S31" s="165" t="s">
        <v>29</v>
      </c>
      <c r="T31" s="165" t="s">
        <v>30</v>
      </c>
      <c r="U31" s="165" t="s">
        <v>31</v>
      </c>
      <c r="V31" s="165" t="s">
        <v>32</v>
      </c>
    </row>
    <row r="32" spans="1:33">
      <c r="A32" s="41"/>
      <c r="L32" s="103"/>
      <c r="M32" s="166" t="s">
        <v>68</v>
      </c>
      <c r="N32" s="166" t="s">
        <v>36</v>
      </c>
      <c r="O32" s="166" t="s">
        <v>37</v>
      </c>
      <c r="P32" s="166" t="s">
        <v>38</v>
      </c>
      <c r="Q32" s="166" t="s">
        <v>39</v>
      </c>
      <c r="R32" s="166" t="s">
        <v>35</v>
      </c>
      <c r="S32" s="166" t="s">
        <v>40</v>
      </c>
      <c r="T32" s="166" t="s">
        <v>41</v>
      </c>
      <c r="U32" s="166" t="s">
        <v>110</v>
      </c>
      <c r="V32" s="166" t="s">
        <v>43</v>
      </c>
    </row>
    <row r="33" spans="1:22" ht="15.75" customHeight="1">
      <c r="A33" s="32"/>
      <c r="L33" s="167" t="s">
        <v>47</v>
      </c>
      <c r="M33" s="111">
        <f>AC6-AA6</f>
        <v>6.6000000000000014</v>
      </c>
      <c r="N33" s="111">
        <f>AE6-AC6</f>
        <v>6.1999999999999957</v>
      </c>
      <c r="O33" s="112">
        <f>AG6-AE6</f>
        <v>4.9000000000000057</v>
      </c>
      <c r="P33" s="112">
        <f>AI6-AG6</f>
        <v>6.3999999999999986</v>
      </c>
      <c r="Q33" s="112">
        <f>AK6-AI6</f>
        <v>8.1999999999999957</v>
      </c>
      <c r="R33" s="112">
        <f>AM6-AK6</f>
        <v>10.400000000000006</v>
      </c>
      <c r="S33" s="112">
        <f>AO6-AM6</f>
        <v>10.799999999999997</v>
      </c>
      <c r="T33" s="112">
        <f>AQ6-AO6</f>
        <v>8.7000000000000028</v>
      </c>
      <c r="U33" s="111">
        <f>AS6-AQ6</f>
        <v>6.7000000000000028</v>
      </c>
      <c r="V33" s="111">
        <f>AU6-AS6</f>
        <v>4.7999999999999972</v>
      </c>
    </row>
    <row r="34" spans="1:22" ht="15.75" customHeight="1">
      <c r="A34" s="32"/>
      <c r="L34" s="167" t="s">
        <v>49</v>
      </c>
      <c r="M34" s="111">
        <f>AC7-AA7</f>
        <v>6.6999999999999993</v>
      </c>
      <c r="N34" s="111">
        <f>AE7-AC7</f>
        <v>7.0000000000000036</v>
      </c>
      <c r="O34" s="112">
        <f>AG7-AE7</f>
        <v>4.5</v>
      </c>
      <c r="P34" s="112">
        <f>AI7-AG7</f>
        <v>6.5</v>
      </c>
      <c r="Q34" s="112">
        <f>AK7-AI7</f>
        <v>10.899999999999999</v>
      </c>
      <c r="R34" s="112">
        <f>AM7-AK7</f>
        <v>11.699999999999996</v>
      </c>
      <c r="S34" s="112">
        <f>AO7-AM7</f>
        <v>10.799999999999997</v>
      </c>
      <c r="T34" s="112">
        <f>AQ7-AO7</f>
        <v>8.7000000000000028</v>
      </c>
      <c r="U34" s="111">
        <f>AS7-AQ7</f>
        <v>6.2000000000000028</v>
      </c>
      <c r="V34" s="111">
        <f>AU7-AS7</f>
        <v>5.2000000000000028</v>
      </c>
    </row>
    <row r="35" spans="1:22" ht="15.75" customHeight="1">
      <c r="A35" s="32"/>
      <c r="L35" s="167" t="s">
        <v>50</v>
      </c>
      <c r="M35" s="111">
        <f>AC8-AA8</f>
        <v>6.1999999999999993</v>
      </c>
      <c r="N35" s="111">
        <f>AE8-AC8</f>
        <v>6.7000000000000028</v>
      </c>
      <c r="O35" s="112">
        <f>AG8-AE8</f>
        <v>5.5</v>
      </c>
      <c r="P35" s="112">
        <f>AI8-AG8</f>
        <v>6.3999999999999986</v>
      </c>
      <c r="Q35" s="112">
        <f>AK8-AI8</f>
        <v>9.3999999999999986</v>
      </c>
      <c r="R35" s="112">
        <f>AM8-AK8</f>
        <v>10.200000000000003</v>
      </c>
      <c r="S35" s="112">
        <f>AO8-AM8</f>
        <v>9.0999999999999943</v>
      </c>
      <c r="T35" s="112">
        <f>AQ8-AO8</f>
        <v>7.7999999999999972</v>
      </c>
      <c r="U35" s="111">
        <f>AS8-AQ8</f>
        <v>6.8000000000000114</v>
      </c>
      <c r="V35" s="111">
        <f>AU8-AS8</f>
        <v>5.6999999999999886</v>
      </c>
    </row>
    <row r="36" spans="1:22" ht="15.75" customHeight="1">
      <c r="A36" s="32"/>
      <c r="L36" s="113" t="s">
        <v>51</v>
      </c>
      <c r="M36" s="114">
        <f>M33/M34*100</f>
        <v>98.507462686567195</v>
      </c>
      <c r="N36" s="114">
        <f>N33/N34*100</f>
        <v>88.57142857142847</v>
      </c>
      <c r="O36" s="115">
        <f t="shared" ref="O36:V36" si="4">O33/O34*100</f>
        <v>108.88888888888901</v>
      </c>
      <c r="P36" s="115">
        <f t="shared" si="4"/>
        <v>98.461538461538439</v>
      </c>
      <c r="Q36" s="115">
        <f t="shared" si="4"/>
        <v>75.229357798165111</v>
      </c>
      <c r="R36" s="115">
        <f t="shared" si="4"/>
        <v>88.888888888888971</v>
      </c>
      <c r="S36" s="115">
        <f t="shared" si="4"/>
        <v>100</v>
      </c>
      <c r="T36" s="115">
        <f t="shared" si="4"/>
        <v>100</v>
      </c>
      <c r="U36" s="114">
        <f t="shared" si="4"/>
        <v>108.06451612903226</v>
      </c>
      <c r="V36" s="114">
        <f t="shared" si="4"/>
        <v>92.307692307692207</v>
      </c>
    </row>
    <row r="37" spans="1:22" ht="15.75" customHeight="1">
      <c r="A37" s="32"/>
      <c r="L37" s="113" t="s">
        <v>52</v>
      </c>
      <c r="M37" s="114">
        <f>M33/M35*100</f>
        <v>106.45161290322585</v>
      </c>
      <c r="N37" s="114">
        <f t="shared" ref="N37:V37" si="5">N33/N35*100</f>
        <v>92.537313432835717</v>
      </c>
      <c r="O37" s="115">
        <f t="shared" si="5"/>
        <v>89.090909090909193</v>
      </c>
      <c r="P37" s="115">
        <f t="shared" si="5"/>
        <v>100</v>
      </c>
      <c r="Q37" s="115">
        <f t="shared" si="5"/>
        <v>87.234042553191458</v>
      </c>
      <c r="R37" s="115">
        <f t="shared" si="5"/>
        <v>101.96078431372553</v>
      </c>
      <c r="S37" s="115">
        <f t="shared" si="5"/>
        <v>118.68131868131873</v>
      </c>
      <c r="T37" s="115">
        <f t="shared" si="5"/>
        <v>111.5384615384616</v>
      </c>
      <c r="U37" s="114">
        <f t="shared" si="5"/>
        <v>98.529411764705756</v>
      </c>
      <c r="V37" s="114">
        <f t="shared" si="5"/>
        <v>84.210526315789593</v>
      </c>
    </row>
    <row r="38" spans="1:22" ht="15.75" customHeight="1">
      <c r="A38" s="32"/>
      <c r="O38" s="100"/>
      <c r="P38" s="100"/>
      <c r="Q38" s="100"/>
      <c r="R38" s="100"/>
      <c r="S38" s="100"/>
      <c r="T38" s="100"/>
    </row>
    <row r="39" spans="1:22" ht="15.75" customHeight="1">
      <c r="N39" s="24"/>
      <c r="O39" s="132"/>
      <c r="P39" s="133" t="s">
        <v>51</v>
      </c>
      <c r="Q39" s="194"/>
      <c r="R39" s="116" t="s">
        <v>141</v>
      </c>
      <c r="S39" s="133"/>
      <c r="T39" s="133"/>
      <c r="U39" s="28"/>
    </row>
    <row r="40" spans="1:22" ht="15.75" customHeight="1">
      <c r="M40" s="105"/>
      <c r="O40" s="134"/>
      <c r="P40" s="117"/>
      <c r="Q40" s="135"/>
      <c r="R40" s="117"/>
      <c r="S40" s="117"/>
      <c r="T40" s="117"/>
      <c r="U40" s="32"/>
      <c r="V40" s="105"/>
    </row>
    <row r="41" spans="1:22" ht="14.25">
      <c r="M41" s="105"/>
      <c r="O41" s="132"/>
      <c r="P41" s="133" t="s">
        <v>52</v>
      </c>
      <c r="Q41" s="194"/>
      <c r="R41" s="116" t="s">
        <v>141</v>
      </c>
      <c r="S41" s="133"/>
      <c r="T41" s="133"/>
      <c r="U41" s="28"/>
      <c r="V41" s="105"/>
    </row>
    <row r="42" spans="1:22">
      <c r="O42" s="109"/>
      <c r="P42" s="109"/>
      <c r="Q42" s="109"/>
      <c r="R42" s="109"/>
      <c r="S42" s="109"/>
      <c r="T42" s="109"/>
    </row>
    <row r="45" spans="1:22">
      <c r="Q45" s="136"/>
    </row>
    <row r="46" spans="1:22">
      <c r="Q46" s="136"/>
    </row>
  </sheetData>
  <mergeCells count="5">
    <mergeCell ref="AD4:AE4"/>
    <mergeCell ref="AF4:AG4"/>
    <mergeCell ref="Z4:AA4"/>
    <mergeCell ref="AB4:AC4"/>
    <mergeCell ref="A2:J2"/>
  </mergeCells>
  <phoneticPr fontId="15"/>
  <pageMargins left="0.7" right="0.2" top="0.9" bottom="0.98" header="0.32" footer="0.51"/>
  <headerFooter alignWithMargins="0"/>
  <rowBreaks count="1" manualBreakCount="1">
    <brk id="42" max="21" man="1"/>
  </rowBreaks>
  <colBreaks count="1" manualBreakCount="1">
    <brk id="10" max="41" man="1"/>
  </col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>
      <selection activeCell="K33" sqref="K33"/>
    </sheetView>
  </sheetViews>
  <sheetFormatPr defaultColWidth="9" defaultRowHeight="13.5"/>
  <sheetData/>
  <phoneticPr fontId="15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AZ108"/>
  <sheetViews>
    <sheetView showGridLines="0" view="pageBreakPreview" topLeftCell="A7" zoomScale="90" zoomScaleNormal="80" workbookViewId="0">
      <selection activeCell="Y31" sqref="Y31"/>
    </sheetView>
  </sheetViews>
  <sheetFormatPr defaultColWidth="9" defaultRowHeight="13.5"/>
  <cols>
    <col min="1" max="1" width="2.375" customWidth="1"/>
    <col min="2" max="2" width="8" customWidth="1"/>
    <col min="3" max="3" width="8.125" customWidth="1"/>
    <col min="4" max="9" width="8.625" customWidth="1"/>
    <col min="10" max="10" width="14.875" customWidth="1"/>
    <col min="11" max="11" width="2.5" customWidth="1"/>
    <col min="12" max="12" width="1" customWidth="1"/>
    <col min="13" max="13" width="8.125" customWidth="1"/>
    <col min="14" max="24" width="4.5" customWidth="1"/>
    <col min="25" max="25" width="2.375" customWidth="1"/>
    <col min="26" max="26" width="4.625" customWidth="1"/>
    <col min="27" max="27" width="8.5" style="1" customWidth="1"/>
    <col min="28" max="28" width="10.875" style="1" customWidth="1"/>
    <col min="29" max="52" width="8.375" customWidth="1"/>
  </cols>
  <sheetData>
    <row r="1" spans="1:52">
      <c r="A1" s="1"/>
      <c r="B1" s="369" t="s">
        <v>109</v>
      </c>
      <c r="C1" s="369"/>
      <c r="D1" s="369"/>
      <c r="E1" s="369"/>
      <c r="F1" s="369"/>
      <c r="G1" s="369"/>
      <c r="H1" s="369"/>
      <c r="I1" s="369"/>
      <c r="J1" s="369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"/>
      <c r="AA1" s="17"/>
      <c r="AB1" s="17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</row>
    <row r="3" spans="1:52">
      <c r="A3" s="1"/>
      <c r="B3" s="3"/>
      <c r="C3" s="4"/>
      <c r="D3" s="150" t="s">
        <v>4</v>
      </c>
      <c r="E3" s="34"/>
      <c r="F3" s="150" t="s">
        <v>5</v>
      </c>
      <c r="G3" s="34"/>
      <c r="H3" s="150" t="s">
        <v>6</v>
      </c>
      <c r="I3" s="34"/>
      <c r="J3" s="204" t="s">
        <v>13</v>
      </c>
      <c r="K3" s="19"/>
      <c r="L3" s="19"/>
      <c r="Z3" s="1"/>
      <c r="AA3" s="3"/>
      <c r="AB3" s="33"/>
      <c r="AC3" s="150" t="s">
        <v>4</v>
      </c>
      <c r="AD3" s="34"/>
      <c r="AE3" s="150" t="s">
        <v>5</v>
      </c>
      <c r="AF3" s="34"/>
      <c r="AG3" s="150" t="s">
        <v>6</v>
      </c>
      <c r="AH3" s="34"/>
      <c r="AI3" s="150" t="s">
        <v>7</v>
      </c>
      <c r="AJ3" s="34"/>
      <c r="AK3" s="150" t="s">
        <v>8</v>
      </c>
      <c r="AL3" s="34"/>
      <c r="AM3" s="150" t="s">
        <v>9</v>
      </c>
      <c r="AN3" s="34"/>
      <c r="AO3" s="150" t="s">
        <v>10</v>
      </c>
      <c r="AP3" s="34"/>
      <c r="AQ3" s="150" t="s">
        <v>11</v>
      </c>
      <c r="AR3" s="34"/>
      <c r="AS3" s="150" t="s">
        <v>12</v>
      </c>
      <c r="AT3" s="34"/>
      <c r="AU3" s="150" t="s">
        <v>73</v>
      </c>
      <c r="AV3" s="34"/>
      <c r="AW3" s="150" t="s">
        <v>74</v>
      </c>
      <c r="AX3" s="34"/>
      <c r="AY3" s="150" t="s">
        <v>75</v>
      </c>
      <c r="AZ3" s="42"/>
    </row>
    <row r="4" spans="1:52">
      <c r="A4" s="1"/>
      <c r="B4" s="5"/>
      <c r="C4" s="6"/>
      <c r="D4" s="156" t="s">
        <v>76</v>
      </c>
      <c r="E4" s="157" t="s">
        <v>77</v>
      </c>
      <c r="F4" s="155" t="s">
        <v>76</v>
      </c>
      <c r="G4" s="156" t="s">
        <v>77</v>
      </c>
      <c r="H4" s="157" t="s">
        <v>76</v>
      </c>
      <c r="I4" s="171" t="s">
        <v>77</v>
      </c>
      <c r="J4" s="205"/>
      <c r="K4" s="19"/>
      <c r="L4" s="19"/>
      <c r="Z4" s="1"/>
      <c r="AA4" s="5"/>
      <c r="AB4" s="36"/>
      <c r="AC4" s="156" t="s">
        <v>76</v>
      </c>
      <c r="AD4" s="157" t="s">
        <v>77</v>
      </c>
      <c r="AE4" s="155" t="s">
        <v>76</v>
      </c>
      <c r="AF4" s="156" t="s">
        <v>77</v>
      </c>
      <c r="AG4" s="157" t="s">
        <v>76</v>
      </c>
      <c r="AH4" s="171" t="s">
        <v>77</v>
      </c>
      <c r="AI4" s="156" t="s">
        <v>76</v>
      </c>
      <c r="AJ4" s="157" t="s">
        <v>77</v>
      </c>
      <c r="AK4" s="157" t="s">
        <v>76</v>
      </c>
      <c r="AL4" s="171" t="s">
        <v>77</v>
      </c>
      <c r="AM4" s="156" t="s">
        <v>76</v>
      </c>
      <c r="AN4" s="157" t="s">
        <v>77</v>
      </c>
      <c r="AO4" s="157" t="s">
        <v>76</v>
      </c>
      <c r="AP4" s="170" t="s">
        <v>77</v>
      </c>
      <c r="AQ4" s="155" t="s">
        <v>76</v>
      </c>
      <c r="AR4" s="156" t="s">
        <v>77</v>
      </c>
      <c r="AS4" s="157" t="s">
        <v>76</v>
      </c>
      <c r="AT4" s="171" t="s">
        <v>77</v>
      </c>
      <c r="AU4" s="155" t="s">
        <v>76</v>
      </c>
      <c r="AV4" s="157" t="s">
        <v>77</v>
      </c>
      <c r="AW4" s="155" t="s">
        <v>76</v>
      </c>
      <c r="AX4" s="156" t="s">
        <v>77</v>
      </c>
      <c r="AY4" s="157" t="s">
        <v>76</v>
      </c>
      <c r="AZ4" s="170" t="s">
        <v>77</v>
      </c>
    </row>
    <row r="5" spans="1:52" ht="14.25">
      <c r="A5" s="1"/>
      <c r="B5" s="43"/>
      <c r="C5" s="182" t="s">
        <v>78</v>
      </c>
      <c r="D5" s="44"/>
      <c r="E5" s="45"/>
      <c r="F5" s="44"/>
      <c r="G5" s="45"/>
      <c r="H5" s="45"/>
      <c r="I5" s="76"/>
      <c r="J5" s="206"/>
      <c r="Z5" s="1"/>
      <c r="AA5" s="43"/>
      <c r="AB5" s="182" t="s">
        <v>78</v>
      </c>
      <c r="AC5" s="44"/>
      <c r="AD5" s="45"/>
      <c r="AE5" s="44"/>
      <c r="AF5" s="45"/>
      <c r="AG5" s="45"/>
      <c r="AH5" s="64"/>
      <c r="AI5" s="44"/>
      <c r="AJ5" s="45"/>
      <c r="AK5" s="45"/>
      <c r="AL5" s="64"/>
      <c r="AM5" s="44"/>
      <c r="AN5" s="45"/>
      <c r="AO5" s="45"/>
      <c r="AP5" s="64"/>
      <c r="AQ5" s="44"/>
      <c r="AR5" s="45"/>
      <c r="AS5" s="45"/>
      <c r="AT5" s="76"/>
      <c r="AU5" s="44"/>
      <c r="AV5" s="45"/>
      <c r="AW5" s="44"/>
      <c r="AX5" s="45"/>
      <c r="AY5" s="45"/>
      <c r="AZ5" s="64"/>
    </row>
    <row r="6" spans="1:52" ht="14.25">
      <c r="A6" s="1"/>
      <c r="B6" s="43"/>
      <c r="C6" s="183" t="s">
        <v>79</v>
      </c>
      <c r="D6" s="46" t="s">
        <v>18</v>
      </c>
      <c r="E6" s="46" t="s">
        <v>18</v>
      </c>
      <c r="F6" s="46" t="s">
        <v>18</v>
      </c>
      <c r="G6" s="46" t="s">
        <v>18</v>
      </c>
      <c r="H6" s="46" t="s">
        <v>18</v>
      </c>
      <c r="I6" s="46" t="s">
        <v>18</v>
      </c>
      <c r="J6" s="207"/>
      <c r="Z6" s="1"/>
      <c r="AA6" s="43"/>
      <c r="AB6" s="183" t="s">
        <v>79</v>
      </c>
      <c r="AC6" s="46" t="s">
        <v>18</v>
      </c>
      <c r="AD6" s="46" t="s">
        <v>18</v>
      </c>
      <c r="AE6" s="46" t="s">
        <v>18</v>
      </c>
      <c r="AF6" s="46" t="s">
        <v>18</v>
      </c>
      <c r="AG6" s="46" t="s">
        <v>18</v>
      </c>
      <c r="AH6" s="46" t="s">
        <v>18</v>
      </c>
      <c r="AI6" s="46" t="s">
        <v>18</v>
      </c>
      <c r="AJ6" s="46" t="s">
        <v>18</v>
      </c>
      <c r="AK6" s="46" t="s">
        <v>18</v>
      </c>
      <c r="AL6" s="46" t="s">
        <v>18</v>
      </c>
      <c r="AM6" s="46" t="s">
        <v>18</v>
      </c>
      <c r="AN6" s="46" t="s">
        <v>18</v>
      </c>
      <c r="AO6" s="46" t="s">
        <v>18</v>
      </c>
      <c r="AP6" s="46" t="s">
        <v>18</v>
      </c>
      <c r="AQ6" s="46" t="s">
        <v>18</v>
      </c>
      <c r="AR6" s="46" t="s">
        <v>18</v>
      </c>
      <c r="AS6" s="46" t="s">
        <v>18</v>
      </c>
      <c r="AT6" s="46" t="s">
        <v>18</v>
      </c>
      <c r="AU6" s="46" t="s">
        <v>18</v>
      </c>
      <c r="AV6" s="46" t="s">
        <v>18</v>
      </c>
      <c r="AW6" s="46" t="s">
        <v>18</v>
      </c>
      <c r="AX6" s="46" t="s">
        <v>18</v>
      </c>
      <c r="AY6" s="46" t="s">
        <v>18</v>
      </c>
      <c r="AZ6" s="52" t="s">
        <v>18</v>
      </c>
    </row>
    <row r="7" spans="1:52" ht="14.25">
      <c r="A7" s="1"/>
      <c r="B7" s="47" t="s">
        <v>83</v>
      </c>
      <c r="C7" s="184" t="s">
        <v>81</v>
      </c>
      <c r="D7" s="199" t="s">
        <v>18</v>
      </c>
      <c r="E7" s="199" t="s">
        <v>18</v>
      </c>
      <c r="F7" s="199" t="s">
        <v>18</v>
      </c>
      <c r="G7" s="199" t="s">
        <v>18</v>
      </c>
      <c r="H7" s="199" t="s">
        <v>18</v>
      </c>
      <c r="I7" s="199" t="s">
        <v>18</v>
      </c>
      <c r="J7" s="208"/>
      <c r="Z7" s="1"/>
      <c r="AA7" s="47" t="s">
        <v>83</v>
      </c>
      <c r="AB7" s="184" t="s">
        <v>81</v>
      </c>
      <c r="AC7" s="199" t="s">
        <v>18</v>
      </c>
      <c r="AD7" s="199" t="s">
        <v>18</v>
      </c>
      <c r="AE7" s="199" t="s">
        <v>18</v>
      </c>
      <c r="AF7" s="199" t="s">
        <v>18</v>
      </c>
      <c r="AG7" s="199" t="s">
        <v>18</v>
      </c>
      <c r="AH7" s="199" t="s">
        <v>18</v>
      </c>
      <c r="AI7" s="199" t="s">
        <v>18</v>
      </c>
      <c r="AJ7" s="199" t="s">
        <v>18</v>
      </c>
      <c r="AK7" s="199" t="s">
        <v>18</v>
      </c>
      <c r="AL7" s="199" t="s">
        <v>18</v>
      </c>
      <c r="AM7" s="199" t="s">
        <v>18</v>
      </c>
      <c r="AN7" s="199" t="s">
        <v>18</v>
      </c>
      <c r="AO7" s="199" t="s">
        <v>18</v>
      </c>
      <c r="AP7" s="199" t="s">
        <v>18</v>
      </c>
      <c r="AQ7" s="199" t="s">
        <v>18</v>
      </c>
      <c r="AR7" s="199" t="s">
        <v>18</v>
      </c>
      <c r="AS7" s="199" t="s">
        <v>18</v>
      </c>
      <c r="AT7" s="199" t="s">
        <v>18</v>
      </c>
      <c r="AU7" s="199" t="s">
        <v>18</v>
      </c>
      <c r="AV7" s="199" t="s">
        <v>18</v>
      </c>
      <c r="AW7" s="199" t="s">
        <v>18</v>
      </c>
      <c r="AX7" s="199" t="s">
        <v>18</v>
      </c>
      <c r="AY7" s="199" t="s">
        <v>18</v>
      </c>
      <c r="AZ7" s="54" t="s">
        <v>18</v>
      </c>
    </row>
    <row r="8" spans="1:52">
      <c r="A8" s="1"/>
      <c r="B8" s="43"/>
      <c r="C8" s="48" t="s">
        <v>21</v>
      </c>
      <c r="D8" s="198" t="s">
        <v>18</v>
      </c>
      <c r="E8" s="198" t="s">
        <v>18</v>
      </c>
      <c r="F8" s="198" t="s">
        <v>18</v>
      </c>
      <c r="G8" s="198" t="s">
        <v>18</v>
      </c>
      <c r="H8" s="198" t="s">
        <v>18</v>
      </c>
      <c r="I8" s="198" t="s">
        <v>18</v>
      </c>
      <c r="J8" s="206"/>
      <c r="Z8" s="1"/>
      <c r="AA8" s="43"/>
      <c r="AB8" s="48" t="s">
        <v>21</v>
      </c>
      <c r="AC8" s="198" t="s">
        <v>18</v>
      </c>
      <c r="AD8" s="198" t="s">
        <v>18</v>
      </c>
      <c r="AE8" s="198" t="s">
        <v>18</v>
      </c>
      <c r="AF8" s="198" t="s">
        <v>18</v>
      </c>
      <c r="AG8" s="198" t="s">
        <v>18</v>
      </c>
      <c r="AH8" s="198" t="s">
        <v>18</v>
      </c>
      <c r="AI8" s="198" t="s">
        <v>18</v>
      </c>
      <c r="AJ8" s="198" t="s">
        <v>18</v>
      </c>
      <c r="AK8" s="198" t="s">
        <v>18</v>
      </c>
      <c r="AL8" s="198" t="s">
        <v>18</v>
      </c>
      <c r="AM8" s="198" t="s">
        <v>18</v>
      </c>
      <c r="AN8" s="198" t="s">
        <v>18</v>
      </c>
      <c r="AO8" s="198" t="s">
        <v>18</v>
      </c>
      <c r="AP8" s="198" t="s">
        <v>18</v>
      </c>
      <c r="AQ8" s="198" t="s">
        <v>18</v>
      </c>
      <c r="AR8" s="198" t="s">
        <v>18</v>
      </c>
      <c r="AS8" s="198" t="s">
        <v>18</v>
      </c>
      <c r="AT8" s="198" t="s">
        <v>18</v>
      </c>
      <c r="AU8" s="198" t="s">
        <v>18</v>
      </c>
      <c r="AV8" s="198" t="s">
        <v>18</v>
      </c>
      <c r="AW8" s="198" t="s">
        <v>18</v>
      </c>
      <c r="AX8" s="198" t="s">
        <v>18</v>
      </c>
      <c r="AY8" s="198" t="s">
        <v>18</v>
      </c>
      <c r="AZ8" s="55" t="s">
        <v>18</v>
      </c>
    </row>
    <row r="9" spans="1:52">
      <c r="A9" s="1"/>
      <c r="B9" s="49"/>
      <c r="C9" s="50" t="s">
        <v>22</v>
      </c>
      <c r="D9" s="197" t="s">
        <v>18</v>
      </c>
      <c r="E9" s="197" t="s">
        <v>18</v>
      </c>
      <c r="F9" s="197" t="s">
        <v>18</v>
      </c>
      <c r="G9" s="197" t="s">
        <v>18</v>
      </c>
      <c r="H9" s="197" t="s">
        <v>18</v>
      </c>
      <c r="I9" s="197" t="s">
        <v>18</v>
      </c>
      <c r="J9" s="208"/>
      <c r="Z9" s="1"/>
      <c r="AA9" s="49"/>
      <c r="AB9" s="50" t="s">
        <v>22</v>
      </c>
      <c r="AC9" s="197" t="s">
        <v>18</v>
      </c>
      <c r="AD9" s="197" t="s">
        <v>18</v>
      </c>
      <c r="AE9" s="197" t="s">
        <v>18</v>
      </c>
      <c r="AF9" s="197" t="s">
        <v>18</v>
      </c>
      <c r="AG9" s="197" t="s">
        <v>18</v>
      </c>
      <c r="AH9" s="197" t="s">
        <v>18</v>
      </c>
      <c r="AI9" s="197" t="s">
        <v>18</v>
      </c>
      <c r="AJ9" s="197" t="s">
        <v>18</v>
      </c>
      <c r="AK9" s="197" t="s">
        <v>18</v>
      </c>
      <c r="AL9" s="197" t="s">
        <v>18</v>
      </c>
      <c r="AM9" s="197" t="s">
        <v>18</v>
      </c>
      <c r="AN9" s="197" t="s">
        <v>18</v>
      </c>
      <c r="AO9" s="197" t="s">
        <v>18</v>
      </c>
      <c r="AP9" s="197" t="s">
        <v>18</v>
      </c>
      <c r="AQ9" s="197" t="s">
        <v>18</v>
      </c>
      <c r="AR9" s="197" t="s">
        <v>18</v>
      </c>
      <c r="AS9" s="197" t="s">
        <v>18</v>
      </c>
      <c r="AT9" s="197" t="s">
        <v>18</v>
      </c>
      <c r="AU9" s="197" t="s">
        <v>18</v>
      </c>
      <c r="AV9" s="197" t="s">
        <v>18</v>
      </c>
      <c r="AW9" s="197" t="s">
        <v>18</v>
      </c>
      <c r="AX9" s="197" t="s">
        <v>18</v>
      </c>
      <c r="AY9" s="197" t="s">
        <v>18</v>
      </c>
      <c r="AZ9" s="57" t="s">
        <v>18</v>
      </c>
    </row>
    <row r="10" spans="1:52" ht="14.25">
      <c r="A10" s="1"/>
      <c r="B10" s="51"/>
      <c r="C10" s="182" t="s">
        <v>78</v>
      </c>
      <c r="D10" s="44"/>
      <c r="E10" s="45"/>
      <c r="F10" s="44"/>
      <c r="G10" s="45"/>
      <c r="H10" s="45"/>
      <c r="I10" s="76"/>
      <c r="J10" s="209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1"/>
      <c r="AB10" s="182" t="s">
        <v>78</v>
      </c>
      <c r="AC10" s="44"/>
      <c r="AD10" s="45"/>
      <c r="AE10" s="44"/>
      <c r="AF10" s="45"/>
      <c r="AG10" s="45"/>
      <c r="AH10" s="64"/>
      <c r="AI10" s="44"/>
      <c r="AJ10" s="45"/>
      <c r="AK10" s="45"/>
      <c r="AL10" s="64"/>
      <c r="AM10" s="44"/>
      <c r="AN10" s="45"/>
      <c r="AO10" s="45"/>
      <c r="AP10" s="64"/>
      <c r="AQ10" s="44"/>
      <c r="AR10" s="45"/>
      <c r="AS10" s="45"/>
      <c r="AT10" s="76"/>
      <c r="AU10" s="44"/>
      <c r="AV10" s="45"/>
      <c r="AW10" s="44"/>
      <c r="AX10" s="45"/>
      <c r="AY10" s="45"/>
      <c r="AZ10" s="64"/>
    </row>
    <row r="11" spans="1:52" ht="14.25">
      <c r="A11" s="1"/>
      <c r="B11" s="51"/>
      <c r="C11" s="183" t="s">
        <v>79</v>
      </c>
      <c r="D11" s="46">
        <v>26.1</v>
      </c>
      <c r="E11" s="52">
        <v>23.8</v>
      </c>
      <c r="F11" s="46">
        <v>36.1</v>
      </c>
      <c r="G11" s="52">
        <v>30.3</v>
      </c>
      <c r="H11" s="52">
        <v>46.3</v>
      </c>
      <c r="I11" s="77">
        <v>36.799999999999997</v>
      </c>
      <c r="J11" s="210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1"/>
      <c r="AB11" s="183" t="s">
        <v>79</v>
      </c>
      <c r="AC11" s="46">
        <v>26.1</v>
      </c>
      <c r="AD11" s="52">
        <v>23.8</v>
      </c>
      <c r="AE11" s="46">
        <v>36.1</v>
      </c>
      <c r="AF11" s="52">
        <v>30.3</v>
      </c>
      <c r="AG11" s="52">
        <v>46.3</v>
      </c>
      <c r="AH11" s="67">
        <v>36.799999999999997</v>
      </c>
      <c r="AI11" s="46">
        <v>54.6</v>
      </c>
      <c r="AJ11" s="52">
        <v>42.3</v>
      </c>
      <c r="AK11" s="52">
        <v>61.2</v>
      </c>
      <c r="AL11" s="67">
        <v>47.7</v>
      </c>
      <c r="AM11" s="46">
        <v>65.599999999999994</v>
      </c>
      <c r="AN11" s="52">
        <v>51.8</v>
      </c>
      <c r="AO11" s="52">
        <v>68.3</v>
      </c>
      <c r="AP11" s="67">
        <v>53.9</v>
      </c>
      <c r="AQ11" s="46">
        <v>72.2</v>
      </c>
      <c r="AR11" s="52">
        <v>56.5</v>
      </c>
      <c r="AS11" s="52">
        <v>80.5</v>
      </c>
      <c r="AT11" s="77">
        <v>60.9</v>
      </c>
      <c r="AU11" s="46">
        <v>89</v>
      </c>
      <c r="AV11" s="52">
        <v>65.900000000000006</v>
      </c>
      <c r="AW11" s="46">
        <v>94.6</v>
      </c>
      <c r="AX11" s="52">
        <v>69.599999999999994</v>
      </c>
      <c r="AY11" s="52">
        <v>98.6</v>
      </c>
      <c r="AZ11" s="67">
        <v>72.599999999999994</v>
      </c>
    </row>
    <row r="12" spans="1:52" ht="14.25">
      <c r="A12" s="1"/>
      <c r="B12" s="53" t="s">
        <v>23</v>
      </c>
      <c r="C12" s="184" t="s">
        <v>81</v>
      </c>
      <c r="D12" s="199">
        <v>26.5</v>
      </c>
      <c r="E12" s="54">
        <v>23.9</v>
      </c>
      <c r="F12" s="199">
        <v>35.5</v>
      </c>
      <c r="G12" s="54">
        <v>29.6</v>
      </c>
      <c r="H12" s="54">
        <v>44.8</v>
      </c>
      <c r="I12" s="78">
        <v>35.4</v>
      </c>
      <c r="J12" s="21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3" t="s">
        <v>23</v>
      </c>
      <c r="AB12" s="184" t="s">
        <v>81</v>
      </c>
      <c r="AC12" s="199">
        <v>26.5</v>
      </c>
      <c r="AD12" s="54">
        <v>23.9</v>
      </c>
      <c r="AE12" s="199">
        <v>35.5</v>
      </c>
      <c r="AF12" s="54">
        <v>29.6</v>
      </c>
      <c r="AG12" s="54">
        <v>44.8</v>
      </c>
      <c r="AH12" s="200">
        <v>35.4</v>
      </c>
      <c r="AI12" s="199">
        <v>53.3</v>
      </c>
      <c r="AJ12" s="54">
        <v>40.4</v>
      </c>
      <c r="AK12" s="54">
        <v>60.1</v>
      </c>
      <c r="AL12" s="200">
        <v>44.6</v>
      </c>
      <c r="AM12" s="199">
        <v>64.8</v>
      </c>
      <c r="AN12" s="54">
        <v>47.7</v>
      </c>
      <c r="AO12" s="54">
        <v>68.400000000000006</v>
      </c>
      <c r="AP12" s="200">
        <v>50.1</v>
      </c>
      <c r="AQ12" s="199">
        <v>72.2</v>
      </c>
      <c r="AR12" s="54">
        <v>52.8</v>
      </c>
      <c r="AS12" s="54">
        <v>79.099999999999994</v>
      </c>
      <c r="AT12" s="78">
        <v>56.4</v>
      </c>
      <c r="AU12" s="199">
        <v>86.6</v>
      </c>
      <c r="AV12" s="54">
        <v>60.6</v>
      </c>
      <c r="AW12" s="199">
        <v>92.4</v>
      </c>
      <c r="AX12" s="54">
        <v>64.2</v>
      </c>
      <c r="AY12" s="54">
        <v>96.2</v>
      </c>
      <c r="AZ12" s="200">
        <v>67.5</v>
      </c>
    </row>
    <row r="13" spans="1:52">
      <c r="A13" s="1"/>
      <c r="B13" s="51"/>
      <c r="C13" s="48" t="s">
        <v>21</v>
      </c>
      <c r="D13" s="198">
        <f t="shared" ref="D13:I13" si="0">ROUND(D10/D11*100,0)</f>
        <v>0</v>
      </c>
      <c r="E13" s="55">
        <f t="shared" si="0"/>
        <v>0</v>
      </c>
      <c r="F13" s="55">
        <f t="shared" si="0"/>
        <v>0</v>
      </c>
      <c r="G13" s="55">
        <f t="shared" si="0"/>
        <v>0</v>
      </c>
      <c r="H13" s="55">
        <f t="shared" si="0"/>
        <v>0</v>
      </c>
      <c r="I13" s="198">
        <f t="shared" si="0"/>
        <v>0</v>
      </c>
      <c r="J13" s="209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1"/>
      <c r="AB13" s="48" t="s">
        <v>21</v>
      </c>
      <c r="AC13" s="198">
        <f>ROUND(AC10/AC11*100,0)</f>
        <v>0</v>
      </c>
      <c r="AD13" s="55">
        <f t="shared" ref="AD13:AZ13" si="1">ROUND(AD10/AD11*100,0)</f>
        <v>0</v>
      </c>
      <c r="AE13" s="55">
        <f t="shared" si="1"/>
        <v>0</v>
      </c>
      <c r="AF13" s="55">
        <f t="shared" si="1"/>
        <v>0</v>
      </c>
      <c r="AG13" s="55">
        <f t="shared" si="1"/>
        <v>0</v>
      </c>
      <c r="AH13" s="55">
        <f t="shared" si="1"/>
        <v>0</v>
      </c>
      <c r="AI13" s="55">
        <f t="shared" si="1"/>
        <v>0</v>
      </c>
      <c r="AJ13" s="55">
        <f t="shared" si="1"/>
        <v>0</v>
      </c>
      <c r="AK13" s="55">
        <f t="shared" si="1"/>
        <v>0</v>
      </c>
      <c r="AL13" s="55">
        <f t="shared" si="1"/>
        <v>0</v>
      </c>
      <c r="AM13" s="55">
        <f t="shared" si="1"/>
        <v>0</v>
      </c>
      <c r="AN13" s="55">
        <f t="shared" si="1"/>
        <v>0</v>
      </c>
      <c r="AO13" s="55">
        <f t="shared" si="1"/>
        <v>0</v>
      </c>
      <c r="AP13" s="55">
        <f t="shared" si="1"/>
        <v>0</v>
      </c>
      <c r="AQ13" s="55">
        <f t="shared" si="1"/>
        <v>0</v>
      </c>
      <c r="AR13" s="55">
        <f t="shared" si="1"/>
        <v>0</v>
      </c>
      <c r="AS13" s="55">
        <f t="shared" si="1"/>
        <v>0</v>
      </c>
      <c r="AT13" s="55">
        <f t="shared" si="1"/>
        <v>0</v>
      </c>
      <c r="AU13" s="55">
        <f t="shared" si="1"/>
        <v>0</v>
      </c>
      <c r="AV13" s="55">
        <f t="shared" si="1"/>
        <v>0</v>
      </c>
      <c r="AW13" s="55">
        <f t="shared" si="1"/>
        <v>0</v>
      </c>
      <c r="AX13" s="55">
        <f t="shared" si="1"/>
        <v>0</v>
      </c>
      <c r="AY13" s="55">
        <f t="shared" si="1"/>
        <v>0</v>
      </c>
      <c r="AZ13" s="55">
        <f t="shared" si="1"/>
        <v>0</v>
      </c>
    </row>
    <row r="14" spans="1:52">
      <c r="A14" s="1"/>
      <c r="B14" s="56"/>
      <c r="C14" s="50" t="s">
        <v>22</v>
      </c>
      <c r="D14" s="197">
        <f t="shared" ref="D14:I14" si="2">ROUND(D10/D12*100,0)</f>
        <v>0</v>
      </c>
      <c r="E14" s="57">
        <f t="shared" si="2"/>
        <v>0</v>
      </c>
      <c r="F14" s="57">
        <f t="shared" si="2"/>
        <v>0</v>
      </c>
      <c r="G14" s="57">
        <f t="shared" si="2"/>
        <v>0</v>
      </c>
      <c r="H14" s="57">
        <f t="shared" si="2"/>
        <v>0</v>
      </c>
      <c r="I14" s="197">
        <f t="shared" si="2"/>
        <v>0</v>
      </c>
      <c r="J14" s="21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6"/>
      <c r="AB14" s="50" t="s">
        <v>22</v>
      </c>
      <c r="AC14" s="197">
        <f t="shared" ref="AC14:AZ14" si="3">ROUND(AC10/AC12*100,0)</f>
        <v>0</v>
      </c>
      <c r="AD14" s="57">
        <f t="shared" si="3"/>
        <v>0</v>
      </c>
      <c r="AE14" s="57">
        <f t="shared" si="3"/>
        <v>0</v>
      </c>
      <c r="AF14" s="57">
        <f t="shared" si="3"/>
        <v>0</v>
      </c>
      <c r="AG14" s="57">
        <f t="shared" si="3"/>
        <v>0</v>
      </c>
      <c r="AH14" s="57">
        <f t="shared" si="3"/>
        <v>0</v>
      </c>
      <c r="AI14" s="57">
        <f t="shared" si="3"/>
        <v>0</v>
      </c>
      <c r="AJ14" s="57">
        <f t="shared" si="3"/>
        <v>0</v>
      </c>
      <c r="AK14" s="57">
        <f t="shared" si="3"/>
        <v>0</v>
      </c>
      <c r="AL14" s="57">
        <f t="shared" si="3"/>
        <v>0</v>
      </c>
      <c r="AM14" s="57">
        <f t="shared" si="3"/>
        <v>0</v>
      </c>
      <c r="AN14" s="57">
        <f t="shared" si="3"/>
        <v>0</v>
      </c>
      <c r="AO14" s="57">
        <f t="shared" si="3"/>
        <v>0</v>
      </c>
      <c r="AP14" s="57">
        <f t="shared" si="3"/>
        <v>0</v>
      </c>
      <c r="AQ14" s="57">
        <f t="shared" si="3"/>
        <v>0</v>
      </c>
      <c r="AR14" s="57">
        <f t="shared" si="3"/>
        <v>0</v>
      </c>
      <c r="AS14" s="57">
        <f t="shared" si="3"/>
        <v>0</v>
      </c>
      <c r="AT14" s="57">
        <f t="shared" si="3"/>
        <v>0</v>
      </c>
      <c r="AU14" s="57">
        <f t="shared" si="3"/>
        <v>0</v>
      </c>
      <c r="AV14" s="57">
        <f t="shared" si="3"/>
        <v>0</v>
      </c>
      <c r="AW14" s="57">
        <f t="shared" si="3"/>
        <v>0</v>
      </c>
      <c r="AX14" s="57">
        <f t="shared" si="3"/>
        <v>0</v>
      </c>
      <c r="AY14" s="57">
        <f t="shared" si="3"/>
        <v>0</v>
      </c>
      <c r="AZ14" s="57">
        <f t="shared" si="3"/>
        <v>0</v>
      </c>
    </row>
    <row r="15" spans="1:52" ht="14.25">
      <c r="A15" s="1"/>
      <c r="B15" s="8"/>
      <c r="C15" s="185" t="s">
        <v>78</v>
      </c>
      <c r="D15" s="58">
        <f t="shared" ref="D15:I15" si="4">ROUND((D5+D10)/2,1)</f>
        <v>0</v>
      </c>
      <c r="E15" s="58">
        <f t="shared" si="4"/>
        <v>0</v>
      </c>
      <c r="F15" s="58">
        <f t="shared" si="4"/>
        <v>0</v>
      </c>
      <c r="G15" s="58">
        <f t="shared" si="4"/>
        <v>0</v>
      </c>
      <c r="H15" s="58">
        <f t="shared" si="4"/>
        <v>0</v>
      </c>
      <c r="I15" s="58">
        <f t="shared" si="4"/>
        <v>0</v>
      </c>
      <c r="J15" s="209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8"/>
      <c r="AB15" s="185" t="s">
        <v>78</v>
      </c>
      <c r="AC15" s="73" t="str">
        <f>IF(ISERROR(AVERAGE(AC5,AC10)),"",AVERAGE(AC5,AC10))</f>
        <v/>
      </c>
      <c r="AD15" s="73" t="str">
        <f t="shared" ref="AD15:AZ15" si="5">IF(ISERROR(AVERAGE(AD5,AD10)),"",AVERAGE(AD5,AD10))</f>
        <v/>
      </c>
      <c r="AE15" s="73" t="str">
        <f t="shared" si="5"/>
        <v/>
      </c>
      <c r="AF15" s="73" t="str">
        <f t="shared" si="5"/>
        <v/>
      </c>
      <c r="AG15" s="73" t="str">
        <f t="shared" si="5"/>
        <v/>
      </c>
      <c r="AH15" s="73" t="str">
        <f t="shared" si="5"/>
        <v/>
      </c>
      <c r="AI15" s="73" t="str">
        <f t="shared" si="5"/>
        <v/>
      </c>
      <c r="AJ15" s="73" t="str">
        <f t="shared" si="5"/>
        <v/>
      </c>
      <c r="AK15" s="73" t="str">
        <f t="shared" si="5"/>
        <v/>
      </c>
      <c r="AL15" s="73" t="str">
        <f t="shared" si="5"/>
        <v/>
      </c>
      <c r="AM15" s="73" t="str">
        <f t="shared" si="5"/>
        <v/>
      </c>
      <c r="AN15" s="73" t="str">
        <f t="shared" si="5"/>
        <v/>
      </c>
      <c r="AO15" s="73" t="str">
        <f t="shared" si="5"/>
        <v/>
      </c>
      <c r="AP15" s="73" t="str">
        <f t="shared" si="5"/>
        <v/>
      </c>
      <c r="AQ15" s="73" t="str">
        <f t="shared" si="5"/>
        <v/>
      </c>
      <c r="AR15" s="73" t="str">
        <f t="shared" si="5"/>
        <v/>
      </c>
      <c r="AS15" s="73" t="str">
        <f t="shared" si="5"/>
        <v/>
      </c>
      <c r="AT15" s="73" t="str">
        <f t="shared" si="5"/>
        <v/>
      </c>
      <c r="AU15" s="73" t="str">
        <f t="shared" si="5"/>
        <v/>
      </c>
      <c r="AV15" s="73" t="str">
        <f t="shared" si="5"/>
        <v/>
      </c>
      <c r="AW15" s="73" t="str">
        <f t="shared" si="5"/>
        <v/>
      </c>
      <c r="AX15" s="73" t="str">
        <f t="shared" si="5"/>
        <v/>
      </c>
      <c r="AY15" s="73" t="str">
        <f t="shared" si="5"/>
        <v/>
      </c>
      <c r="AZ15" s="73" t="str">
        <f t="shared" si="5"/>
        <v/>
      </c>
    </row>
    <row r="16" spans="1:52" ht="14.25">
      <c r="A16" s="1"/>
      <c r="B16" s="8"/>
      <c r="C16" s="183" t="s">
        <v>79</v>
      </c>
      <c r="D16" s="59">
        <f t="shared" ref="D16:I17" si="6">D11</f>
        <v>26.1</v>
      </c>
      <c r="E16" s="59">
        <f t="shared" si="6"/>
        <v>23.8</v>
      </c>
      <c r="F16" s="59">
        <f t="shared" si="6"/>
        <v>36.1</v>
      </c>
      <c r="G16" s="59">
        <f t="shared" si="6"/>
        <v>30.3</v>
      </c>
      <c r="H16" s="59">
        <f t="shared" si="6"/>
        <v>46.3</v>
      </c>
      <c r="I16" s="59">
        <f t="shared" si="6"/>
        <v>36.799999999999997</v>
      </c>
      <c r="J16" s="210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8"/>
      <c r="AB16" s="183" t="s">
        <v>79</v>
      </c>
      <c r="AC16" s="59">
        <f>AC11</f>
        <v>26.1</v>
      </c>
      <c r="AD16" s="59">
        <f t="shared" ref="AD16:AZ17" si="7">AD11</f>
        <v>23.8</v>
      </c>
      <c r="AE16" s="59">
        <f t="shared" si="7"/>
        <v>36.1</v>
      </c>
      <c r="AF16" s="59">
        <f t="shared" si="7"/>
        <v>30.3</v>
      </c>
      <c r="AG16" s="59">
        <f t="shared" si="7"/>
        <v>46.3</v>
      </c>
      <c r="AH16" s="59">
        <f t="shared" si="7"/>
        <v>36.799999999999997</v>
      </c>
      <c r="AI16" s="59">
        <f t="shared" si="7"/>
        <v>54.6</v>
      </c>
      <c r="AJ16" s="59">
        <f t="shared" si="7"/>
        <v>42.3</v>
      </c>
      <c r="AK16" s="59">
        <f t="shared" si="7"/>
        <v>61.2</v>
      </c>
      <c r="AL16" s="59">
        <f t="shared" si="7"/>
        <v>47.7</v>
      </c>
      <c r="AM16" s="59">
        <f t="shared" si="7"/>
        <v>65.599999999999994</v>
      </c>
      <c r="AN16" s="59">
        <f t="shared" si="7"/>
        <v>51.8</v>
      </c>
      <c r="AO16" s="59">
        <f t="shared" si="7"/>
        <v>68.3</v>
      </c>
      <c r="AP16" s="59">
        <f t="shared" si="7"/>
        <v>53.9</v>
      </c>
      <c r="AQ16" s="59">
        <f t="shared" si="7"/>
        <v>72.2</v>
      </c>
      <c r="AR16" s="59">
        <f t="shared" si="7"/>
        <v>56.5</v>
      </c>
      <c r="AS16" s="59">
        <f t="shared" si="7"/>
        <v>80.5</v>
      </c>
      <c r="AT16" s="59">
        <f t="shared" si="7"/>
        <v>60.9</v>
      </c>
      <c r="AU16" s="59">
        <f t="shared" si="7"/>
        <v>89</v>
      </c>
      <c r="AV16" s="59">
        <f t="shared" si="7"/>
        <v>65.900000000000006</v>
      </c>
      <c r="AW16" s="59">
        <f t="shared" si="7"/>
        <v>94.6</v>
      </c>
      <c r="AX16" s="59">
        <f t="shared" si="7"/>
        <v>69.599999999999994</v>
      </c>
      <c r="AY16" s="59">
        <f t="shared" si="7"/>
        <v>98.6</v>
      </c>
      <c r="AZ16" s="79">
        <f t="shared" si="7"/>
        <v>72.599999999999994</v>
      </c>
    </row>
    <row r="17" spans="1:52" ht="14.25">
      <c r="A17" s="1"/>
      <c r="B17" s="8" t="s">
        <v>48</v>
      </c>
      <c r="C17" s="186" t="s">
        <v>81</v>
      </c>
      <c r="D17" s="60">
        <f t="shared" si="6"/>
        <v>26.5</v>
      </c>
      <c r="E17" s="60">
        <f t="shared" si="6"/>
        <v>23.9</v>
      </c>
      <c r="F17" s="60">
        <f t="shared" si="6"/>
        <v>35.5</v>
      </c>
      <c r="G17" s="60">
        <f t="shared" si="6"/>
        <v>29.6</v>
      </c>
      <c r="H17" s="60">
        <f t="shared" si="6"/>
        <v>44.8</v>
      </c>
      <c r="I17" s="60">
        <f t="shared" si="6"/>
        <v>35.4</v>
      </c>
      <c r="J17" s="21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8" t="s">
        <v>48</v>
      </c>
      <c r="AB17" s="186" t="s">
        <v>81</v>
      </c>
      <c r="AC17" s="60">
        <f>AC12</f>
        <v>26.5</v>
      </c>
      <c r="AD17" s="60">
        <f t="shared" si="7"/>
        <v>23.9</v>
      </c>
      <c r="AE17" s="60">
        <f t="shared" si="7"/>
        <v>35.5</v>
      </c>
      <c r="AF17" s="60">
        <f t="shared" si="7"/>
        <v>29.6</v>
      </c>
      <c r="AG17" s="60">
        <f t="shared" si="7"/>
        <v>44.8</v>
      </c>
      <c r="AH17" s="60">
        <f t="shared" si="7"/>
        <v>35.4</v>
      </c>
      <c r="AI17" s="60">
        <f t="shared" si="7"/>
        <v>53.3</v>
      </c>
      <c r="AJ17" s="60">
        <f t="shared" si="7"/>
        <v>40.4</v>
      </c>
      <c r="AK17" s="60">
        <f t="shared" si="7"/>
        <v>60.1</v>
      </c>
      <c r="AL17" s="60">
        <f t="shared" si="7"/>
        <v>44.6</v>
      </c>
      <c r="AM17" s="60">
        <f t="shared" si="7"/>
        <v>64.8</v>
      </c>
      <c r="AN17" s="60">
        <f t="shared" si="7"/>
        <v>47.7</v>
      </c>
      <c r="AO17" s="60">
        <f t="shared" si="7"/>
        <v>68.400000000000006</v>
      </c>
      <c r="AP17" s="60">
        <f t="shared" si="7"/>
        <v>50.1</v>
      </c>
      <c r="AQ17" s="60">
        <f t="shared" si="7"/>
        <v>72.2</v>
      </c>
      <c r="AR17" s="60">
        <f t="shared" si="7"/>
        <v>52.8</v>
      </c>
      <c r="AS17" s="60">
        <f t="shared" si="7"/>
        <v>79.099999999999994</v>
      </c>
      <c r="AT17" s="60">
        <f t="shared" si="7"/>
        <v>56.4</v>
      </c>
      <c r="AU17" s="60">
        <f t="shared" si="7"/>
        <v>86.6</v>
      </c>
      <c r="AV17" s="60">
        <f t="shared" si="7"/>
        <v>60.6</v>
      </c>
      <c r="AW17" s="60">
        <f t="shared" si="7"/>
        <v>92.4</v>
      </c>
      <c r="AX17" s="60">
        <f t="shared" si="7"/>
        <v>64.2</v>
      </c>
      <c r="AY17" s="60">
        <f t="shared" si="7"/>
        <v>96.2</v>
      </c>
      <c r="AZ17" s="80">
        <f t="shared" si="7"/>
        <v>67.5</v>
      </c>
    </row>
    <row r="18" spans="1:52">
      <c r="A18" s="1"/>
      <c r="B18" s="8"/>
      <c r="C18" s="48" t="s">
        <v>21</v>
      </c>
      <c r="D18" s="61">
        <f t="shared" ref="D18:I18" si="8">ROUND(D15/D16*100,0)</f>
        <v>0</v>
      </c>
      <c r="E18" s="61">
        <f t="shared" si="8"/>
        <v>0</v>
      </c>
      <c r="F18" s="61">
        <f t="shared" si="8"/>
        <v>0</v>
      </c>
      <c r="G18" s="61">
        <f t="shared" si="8"/>
        <v>0</v>
      </c>
      <c r="H18" s="61">
        <f t="shared" si="8"/>
        <v>0</v>
      </c>
      <c r="I18" s="61">
        <f t="shared" si="8"/>
        <v>0</v>
      </c>
      <c r="J18" s="209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8"/>
      <c r="AB18" s="48" t="s">
        <v>21</v>
      </c>
      <c r="AC18" s="74" t="str">
        <f>IF(ISERROR(ROUND(AC15/AC16*100,0)),"",ROUND(AC15/AC16*100,0))</f>
        <v/>
      </c>
      <c r="AD18" s="74" t="str">
        <f t="shared" ref="AD18:AZ18" si="9">IF(ISERROR(ROUND(AD15/AD16*100,0)),"",ROUND(AD15/AD16*100,0))</f>
        <v/>
      </c>
      <c r="AE18" s="74" t="str">
        <f t="shared" si="9"/>
        <v/>
      </c>
      <c r="AF18" s="74" t="str">
        <f t="shared" si="9"/>
        <v/>
      </c>
      <c r="AG18" s="74" t="str">
        <f t="shared" si="9"/>
        <v/>
      </c>
      <c r="AH18" s="74" t="str">
        <f t="shared" si="9"/>
        <v/>
      </c>
      <c r="AI18" s="74" t="str">
        <f t="shared" si="9"/>
        <v/>
      </c>
      <c r="AJ18" s="74" t="str">
        <f t="shared" si="9"/>
        <v/>
      </c>
      <c r="AK18" s="74" t="str">
        <f t="shared" si="9"/>
        <v/>
      </c>
      <c r="AL18" s="74" t="str">
        <f t="shared" si="9"/>
        <v/>
      </c>
      <c r="AM18" s="74" t="str">
        <f t="shared" si="9"/>
        <v/>
      </c>
      <c r="AN18" s="74" t="str">
        <f t="shared" si="9"/>
        <v/>
      </c>
      <c r="AO18" s="74" t="str">
        <f t="shared" si="9"/>
        <v/>
      </c>
      <c r="AP18" s="74" t="str">
        <f t="shared" si="9"/>
        <v/>
      </c>
      <c r="AQ18" s="74" t="str">
        <f t="shared" si="9"/>
        <v/>
      </c>
      <c r="AR18" s="74" t="str">
        <f t="shared" si="9"/>
        <v/>
      </c>
      <c r="AS18" s="74" t="str">
        <f t="shared" si="9"/>
        <v/>
      </c>
      <c r="AT18" s="74" t="str">
        <f t="shared" si="9"/>
        <v/>
      </c>
      <c r="AU18" s="74" t="str">
        <f t="shared" si="9"/>
        <v/>
      </c>
      <c r="AV18" s="74" t="str">
        <f t="shared" si="9"/>
        <v/>
      </c>
      <c r="AW18" s="74" t="str">
        <f t="shared" si="9"/>
        <v/>
      </c>
      <c r="AX18" s="74" t="str">
        <f t="shared" si="9"/>
        <v/>
      </c>
      <c r="AY18" s="74" t="str">
        <f t="shared" si="9"/>
        <v/>
      </c>
      <c r="AZ18" s="74" t="str">
        <f t="shared" si="9"/>
        <v/>
      </c>
    </row>
    <row r="19" spans="1:52">
      <c r="A19" s="1"/>
      <c r="B19" s="14"/>
      <c r="C19" s="50" t="s">
        <v>22</v>
      </c>
      <c r="D19" s="62">
        <f t="shared" ref="D19:I19" si="10">ROUND(D15/D17*100,0)</f>
        <v>0</v>
      </c>
      <c r="E19" s="62">
        <f t="shared" si="10"/>
        <v>0</v>
      </c>
      <c r="F19" s="62">
        <f t="shared" si="10"/>
        <v>0</v>
      </c>
      <c r="G19" s="62">
        <f t="shared" si="10"/>
        <v>0</v>
      </c>
      <c r="H19" s="62">
        <f t="shared" si="10"/>
        <v>0</v>
      </c>
      <c r="I19" s="62">
        <f t="shared" si="10"/>
        <v>0</v>
      </c>
      <c r="J19" s="21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4"/>
      <c r="AB19" s="50" t="s">
        <v>22</v>
      </c>
      <c r="AC19" s="75" t="str">
        <f>IF(ISERROR(ROUND(AC15/AC17*100,0)),"",ROUND(AC15/AC17*100,0))</f>
        <v/>
      </c>
      <c r="AD19" s="75" t="str">
        <f t="shared" ref="AD19:AZ19" si="11">IF(ISERROR(ROUND(AD15/AD17*100,0)),"",ROUND(AD15/AD17*100,0))</f>
        <v/>
      </c>
      <c r="AE19" s="75" t="str">
        <f t="shared" si="11"/>
        <v/>
      </c>
      <c r="AF19" s="75" t="str">
        <f t="shared" si="11"/>
        <v/>
      </c>
      <c r="AG19" s="75" t="str">
        <f t="shared" si="11"/>
        <v/>
      </c>
      <c r="AH19" s="75" t="str">
        <f t="shared" si="11"/>
        <v/>
      </c>
      <c r="AI19" s="75" t="str">
        <f t="shared" si="11"/>
        <v/>
      </c>
      <c r="AJ19" s="75" t="str">
        <f t="shared" si="11"/>
        <v/>
      </c>
      <c r="AK19" s="75" t="str">
        <f t="shared" si="11"/>
        <v/>
      </c>
      <c r="AL19" s="75" t="str">
        <f t="shared" si="11"/>
        <v/>
      </c>
      <c r="AM19" s="75" t="str">
        <f t="shared" si="11"/>
        <v/>
      </c>
      <c r="AN19" s="75" t="str">
        <f t="shared" si="11"/>
        <v/>
      </c>
      <c r="AO19" s="75" t="str">
        <f t="shared" si="11"/>
        <v/>
      </c>
      <c r="AP19" s="75" t="str">
        <f t="shared" si="11"/>
        <v/>
      </c>
      <c r="AQ19" s="75" t="str">
        <f t="shared" si="11"/>
        <v/>
      </c>
      <c r="AR19" s="75" t="str">
        <f t="shared" si="11"/>
        <v/>
      </c>
      <c r="AS19" s="75" t="str">
        <f t="shared" si="11"/>
        <v/>
      </c>
      <c r="AT19" s="75" t="str">
        <f t="shared" si="11"/>
        <v/>
      </c>
      <c r="AU19" s="75" t="str">
        <f t="shared" si="11"/>
        <v/>
      </c>
      <c r="AV19" s="75" t="str">
        <f t="shared" si="11"/>
        <v/>
      </c>
      <c r="AW19" s="75" t="str">
        <f t="shared" si="11"/>
        <v/>
      </c>
      <c r="AX19" s="75" t="str">
        <f t="shared" si="11"/>
        <v/>
      </c>
      <c r="AY19" s="75" t="str">
        <f t="shared" si="11"/>
        <v/>
      </c>
      <c r="AZ19" s="75" t="str">
        <f t="shared" si="11"/>
        <v/>
      </c>
    </row>
    <row r="20" spans="1:5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>
      <c r="A21" s="1"/>
      <c r="B21" s="17" t="s">
        <v>99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>
      <c r="A22" s="1"/>
      <c r="B22" s="18" t="s">
        <v>100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7"/>
      <c r="N22" s="191" t="s">
        <v>28</v>
      </c>
      <c r="O22" s="191" t="s">
        <v>29</v>
      </c>
      <c r="P22" s="191" t="s">
        <v>30</v>
      </c>
      <c r="Q22" s="191" t="s">
        <v>31</v>
      </c>
      <c r="R22" s="191" t="s">
        <v>32</v>
      </c>
      <c r="S22" s="191" t="s">
        <v>33</v>
      </c>
      <c r="T22" s="191" t="s">
        <v>34</v>
      </c>
      <c r="U22" s="191" t="s">
        <v>84</v>
      </c>
      <c r="V22" s="191" t="s">
        <v>85</v>
      </c>
      <c r="W22" s="191" t="s">
        <v>86</v>
      </c>
      <c r="X22" s="192" t="s">
        <v>87</v>
      </c>
      <c r="Y22" s="1"/>
      <c r="Z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>
      <c r="A23" s="1"/>
      <c r="B23" s="18" t="s">
        <v>101</v>
      </c>
      <c r="C23" s="1"/>
      <c r="D23" s="1"/>
      <c r="E23" s="1"/>
      <c r="F23" s="1"/>
      <c r="G23" s="1"/>
      <c r="H23" s="1"/>
      <c r="I23" s="1"/>
      <c r="J23" s="19"/>
      <c r="K23" s="19"/>
      <c r="L23" s="19"/>
      <c r="M23" s="180" t="s">
        <v>47</v>
      </c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19"/>
      <c r="Z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>
      <c r="A24" s="1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80" t="s">
        <v>49</v>
      </c>
      <c r="N24" s="20">
        <f>AE16-AC16</f>
        <v>10</v>
      </c>
      <c r="O24" s="20">
        <f>AF16-AE16</f>
        <v>-5.8000000000000007</v>
      </c>
      <c r="P24" s="20">
        <f>AI10-AG10</f>
        <v>0</v>
      </c>
      <c r="Q24" s="20">
        <f>AK10-AI10</f>
        <v>0</v>
      </c>
      <c r="R24" s="20">
        <f>AM10-AK10</f>
        <v>0</v>
      </c>
      <c r="S24" s="20">
        <f>AO10-AM10</f>
        <v>0</v>
      </c>
      <c r="T24" s="20">
        <f>AQ10-AO10</f>
        <v>0</v>
      </c>
      <c r="U24" s="20">
        <f>AS10-AQ10</f>
        <v>0</v>
      </c>
      <c r="V24" s="20">
        <f>AU10-AS10</f>
        <v>0</v>
      </c>
      <c r="W24" s="20">
        <f>AW10-AU10</f>
        <v>0</v>
      </c>
      <c r="X24" s="20">
        <f>AY10-AW10</f>
        <v>0</v>
      </c>
      <c r="Y24" s="19"/>
      <c r="Z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>
      <c r="A25" s="1"/>
      <c r="B25" s="19"/>
      <c r="C25" s="1"/>
      <c r="D25" s="1"/>
      <c r="E25" s="1"/>
      <c r="F25" s="1"/>
      <c r="G25" s="1"/>
      <c r="H25" s="1"/>
      <c r="I25" s="1"/>
      <c r="J25" s="1"/>
      <c r="K25" s="1"/>
      <c r="L25" s="1"/>
      <c r="M25" s="180" t="s">
        <v>50</v>
      </c>
      <c r="N25" s="20">
        <f>AE11-AC11</f>
        <v>10</v>
      </c>
      <c r="O25" s="20">
        <f>AG11-AE11</f>
        <v>10.199999999999996</v>
      </c>
      <c r="P25" s="20">
        <f>AI11-AG11</f>
        <v>8.3000000000000043</v>
      </c>
      <c r="Q25" s="20">
        <f>AK11-AI11</f>
        <v>6.6000000000000014</v>
      </c>
      <c r="R25" s="20">
        <f>AM11-AK11</f>
        <v>4.3999999999999915</v>
      </c>
      <c r="S25" s="20">
        <f>AO11-AM11</f>
        <v>2.7000000000000028</v>
      </c>
      <c r="T25" s="20">
        <f>AQ11-AO11</f>
        <v>3.9000000000000057</v>
      </c>
      <c r="U25" s="20">
        <f>AS11-AQ11</f>
        <v>8.2999999999999972</v>
      </c>
      <c r="V25" s="20">
        <f>AU11-AS11</f>
        <v>8.5</v>
      </c>
      <c r="W25" s="20">
        <f>AW11-AU11</f>
        <v>5.5999999999999943</v>
      </c>
      <c r="X25" s="20">
        <f>AY11-AW11</f>
        <v>4</v>
      </c>
      <c r="Y25" s="1"/>
      <c r="Z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7" t="s">
        <v>107</v>
      </c>
      <c r="N26" s="20">
        <f>N23/N24*100</f>
        <v>0</v>
      </c>
      <c r="O26" s="20">
        <f>O23/O24*100</f>
        <v>0</v>
      </c>
      <c r="P26" s="20" t="e">
        <f t="shared" ref="P26:X26" si="12">P23/P24*100</f>
        <v>#DIV/0!</v>
      </c>
      <c r="Q26" s="20" t="e">
        <f t="shared" si="12"/>
        <v>#DIV/0!</v>
      </c>
      <c r="R26" s="20" t="e">
        <f t="shared" si="12"/>
        <v>#DIV/0!</v>
      </c>
      <c r="S26" s="20" t="e">
        <f t="shared" si="12"/>
        <v>#DIV/0!</v>
      </c>
      <c r="T26" s="20" t="e">
        <f t="shared" si="12"/>
        <v>#DIV/0!</v>
      </c>
      <c r="U26" s="20" t="e">
        <f t="shared" si="12"/>
        <v>#DIV/0!</v>
      </c>
      <c r="V26" s="20" t="e">
        <f t="shared" si="12"/>
        <v>#DIV/0!</v>
      </c>
      <c r="W26" s="20" t="e">
        <f t="shared" si="12"/>
        <v>#DIV/0!</v>
      </c>
      <c r="X26" s="20" t="e">
        <f t="shared" si="12"/>
        <v>#DIV/0!</v>
      </c>
      <c r="Y26" s="1"/>
      <c r="Z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7" t="s">
        <v>108</v>
      </c>
      <c r="N27" s="20">
        <f>N23/N25*100</f>
        <v>0</v>
      </c>
      <c r="O27" s="20">
        <f t="shared" ref="O27:X27" si="13">O23/O25*100</f>
        <v>0</v>
      </c>
      <c r="P27" s="20">
        <f t="shared" si="13"/>
        <v>0</v>
      </c>
      <c r="Q27" s="20">
        <f t="shared" si="13"/>
        <v>0</v>
      </c>
      <c r="R27" s="20">
        <f t="shared" si="13"/>
        <v>0</v>
      </c>
      <c r="S27" s="20">
        <f t="shared" si="13"/>
        <v>0</v>
      </c>
      <c r="T27" s="20">
        <f t="shared" si="13"/>
        <v>0</v>
      </c>
      <c r="U27" s="20">
        <f t="shared" si="13"/>
        <v>0</v>
      </c>
      <c r="V27" s="20">
        <f t="shared" si="13"/>
        <v>0</v>
      </c>
      <c r="W27" s="20">
        <f t="shared" si="13"/>
        <v>0</v>
      </c>
      <c r="X27" s="20">
        <f t="shared" si="13"/>
        <v>0</v>
      </c>
      <c r="Y27" s="1"/>
      <c r="Z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21"/>
      <c r="P28" s="212"/>
      <c r="Q28" s="212"/>
      <c r="R28" s="212"/>
      <c r="S28" s="212"/>
      <c r="T28" s="212"/>
      <c r="U28" s="212"/>
      <c r="V28" s="1"/>
      <c r="W28" s="1"/>
      <c r="X28" s="1"/>
      <c r="Y28" s="1"/>
      <c r="Z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2"/>
      <c r="O29" s="1"/>
      <c r="P29" s="72"/>
      <c r="Q29" s="72"/>
      <c r="R29" s="72"/>
      <c r="S29" s="72"/>
      <c r="T29" s="72"/>
      <c r="U29" s="19"/>
      <c r="V29" s="1"/>
      <c r="W29" s="1"/>
      <c r="X29" s="1"/>
      <c r="Y29" s="1"/>
      <c r="Z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2"/>
      <c r="O30" s="1"/>
      <c r="P30" s="374" t="s">
        <v>51</v>
      </c>
      <c r="Q30" s="374"/>
      <c r="R30" s="6"/>
      <c r="S30" s="6"/>
      <c r="T30" s="6" t="s">
        <v>104</v>
      </c>
      <c r="U30" s="6"/>
      <c r="V30" s="6"/>
      <c r="W30" s="1"/>
      <c r="X30" s="1"/>
      <c r="Y30" s="1"/>
      <c r="Z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V31" s="1"/>
      <c r="W31" s="1"/>
      <c r="X31" s="1"/>
      <c r="Y31" s="1"/>
      <c r="Z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381" t="s">
        <v>52</v>
      </c>
      <c r="Q32" s="381"/>
      <c r="R32" s="6"/>
      <c r="S32" s="6"/>
      <c r="T32" s="6" t="s">
        <v>104</v>
      </c>
      <c r="U32" s="6"/>
      <c r="V32" s="6"/>
      <c r="W32" s="1"/>
      <c r="X32" s="1"/>
      <c r="Y32" s="1"/>
      <c r="Z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>
      <c r="A33" s="1"/>
      <c r="B33" s="1"/>
      <c r="Z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>
      <c r="A34" s="1"/>
      <c r="B34" s="1"/>
      <c r="Z34" s="1"/>
      <c r="AA34" s="19"/>
      <c r="AB34" s="19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>
      <c r="A35" s="1"/>
      <c r="B35" s="1"/>
      <c r="Z35" s="1"/>
      <c r="AA35" s="19"/>
      <c r="AB35" s="19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>
      <c r="A36" s="1"/>
      <c r="B36" s="1"/>
      <c r="Z36" s="1"/>
      <c r="AA36" s="136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>
      <c r="A37" s="1"/>
      <c r="B37" s="1"/>
      <c r="Z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>
      <c r="A38" s="1"/>
      <c r="B38" s="1"/>
      <c r="Z38" s="1"/>
      <c r="AA38" s="136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>
      <c r="A39" s="1"/>
      <c r="B39" s="1"/>
      <c r="Z39" s="37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>
      <c r="A40" s="1"/>
      <c r="B40" s="1"/>
      <c r="Z40" s="40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1:52" ht="14.25">
      <c r="A41" s="17"/>
      <c r="B41" s="23"/>
      <c r="Z41" s="26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:52" ht="14.25">
      <c r="A42" s="1"/>
      <c r="B42" s="25"/>
      <c r="Z42" s="26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 ht="14.25">
      <c r="A43" s="1"/>
      <c r="B43" s="26"/>
      <c r="C43" s="1"/>
      <c r="D43" s="1"/>
      <c r="E43" s="1"/>
      <c r="F43" s="1"/>
      <c r="G43" s="1"/>
      <c r="H43" s="1"/>
      <c r="I43" s="1"/>
      <c r="J43" s="1"/>
      <c r="K43" s="1"/>
      <c r="L43" s="1"/>
      <c r="Y43" s="1"/>
      <c r="Z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 ht="14.25">
      <c r="A44" s="1"/>
      <c r="B44" s="26"/>
      <c r="C44" s="1"/>
      <c r="D44" s="1"/>
      <c r="E44" s="1"/>
      <c r="F44" s="1"/>
      <c r="G44" s="1"/>
      <c r="H44" s="1"/>
      <c r="I44" s="1"/>
      <c r="J44" s="1"/>
      <c r="K44" s="1"/>
      <c r="L44" s="1"/>
      <c r="Y44" s="1"/>
      <c r="Z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ht="14.25">
      <c r="A45" s="23"/>
      <c r="B45" s="23"/>
      <c r="C45" s="1"/>
      <c r="D45" s="1"/>
      <c r="E45" s="1"/>
      <c r="F45" s="367"/>
      <c r="G45" s="367"/>
      <c r="H45" s="28"/>
      <c r="I45" s="367"/>
      <c r="J45" s="367"/>
      <c r="K45" s="367"/>
      <c r="L45" s="1"/>
      <c r="Y45" s="1"/>
      <c r="Z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ht="14.25">
      <c r="A46" s="23"/>
      <c r="B46" s="23"/>
      <c r="C46" s="1"/>
      <c r="D46" s="1"/>
      <c r="E46" s="1"/>
      <c r="F46" s="28"/>
      <c r="G46" s="28"/>
      <c r="H46" s="28"/>
      <c r="I46" s="28"/>
      <c r="J46" s="32"/>
      <c r="K46" s="32"/>
      <c r="L46" s="1"/>
      <c r="Y46" s="1"/>
      <c r="Z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ht="14.25">
      <c r="A47" s="25"/>
      <c r="B47" s="25"/>
      <c r="C47" s="1"/>
      <c r="D47" s="1"/>
      <c r="E47" s="1"/>
      <c r="F47" s="367"/>
      <c r="G47" s="367"/>
      <c r="H47" s="28"/>
      <c r="I47" s="367"/>
      <c r="J47" s="367"/>
      <c r="K47" s="367"/>
      <c r="L47" s="1"/>
      <c r="Y47" s="1"/>
      <c r="Z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ht="14.25">
      <c r="A48" s="26"/>
      <c r="B48" s="26"/>
      <c r="C48" s="1"/>
      <c r="D48" s="1"/>
      <c r="E48" s="1"/>
      <c r="F48" s="19"/>
      <c r="G48" s="19"/>
      <c r="H48" s="19"/>
      <c r="I48" s="19"/>
      <c r="J48" s="19"/>
      <c r="K48" s="19"/>
      <c r="L48" s="1"/>
      <c r="Y48" s="1"/>
      <c r="Z48" s="1"/>
      <c r="AB48" s="38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ht="14.25">
      <c r="A49" s="26"/>
      <c r="B49" s="26"/>
      <c r="C49" s="1"/>
      <c r="D49" s="1"/>
      <c r="E49" s="1"/>
      <c r="F49" s="367"/>
      <c r="G49" s="367"/>
      <c r="H49" s="28"/>
      <c r="I49" s="367"/>
      <c r="J49" s="367"/>
      <c r="K49" s="367"/>
      <c r="L49" s="1"/>
      <c r="Y49" s="1"/>
      <c r="Z49" s="1"/>
      <c r="AA49" s="19"/>
      <c r="AB49" s="4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2" ht="14.25">
      <c r="A50" s="23"/>
      <c r="B50" s="23"/>
      <c r="C50" s="1"/>
      <c r="D50" s="1"/>
      <c r="E50" s="1"/>
      <c r="F50" s="28"/>
      <c r="G50" s="28"/>
      <c r="H50" s="28"/>
      <c r="I50" s="28"/>
      <c r="J50" s="32"/>
      <c r="K50" s="32"/>
      <c r="L50" s="1"/>
      <c r="Y50" s="1"/>
      <c r="Z50" s="1"/>
      <c r="AA50" s="19"/>
      <c r="AB50" s="4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52" ht="14.25">
      <c r="A51" s="23"/>
      <c r="B51" s="23"/>
      <c r="C51" s="1"/>
      <c r="D51" s="1"/>
      <c r="E51" s="1"/>
      <c r="F51" s="367"/>
      <c r="G51" s="367"/>
      <c r="H51" s="28"/>
      <c r="I51" s="367"/>
      <c r="J51" s="367"/>
      <c r="K51" s="367"/>
      <c r="L51" s="1"/>
      <c r="Y51" s="1"/>
      <c r="Z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2">
      <c r="A52" s="25"/>
      <c r="B52" s="25"/>
      <c r="C52" s="1"/>
      <c r="D52" s="1"/>
      <c r="E52" s="1"/>
      <c r="F52" s="1"/>
      <c r="G52" s="1"/>
      <c r="H52" s="1"/>
      <c r="I52" s="1"/>
      <c r="J52" s="1"/>
      <c r="K52" s="1"/>
      <c r="L52" s="1"/>
      <c r="Y52" s="1"/>
      <c r="Z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52" ht="14.25">
      <c r="A53" s="26"/>
      <c r="B53" s="26"/>
      <c r="C53" s="1"/>
      <c r="D53" s="1"/>
      <c r="E53" s="1"/>
      <c r="F53" s="1"/>
      <c r="G53" s="1"/>
      <c r="H53" s="1"/>
      <c r="I53" s="1"/>
      <c r="J53" s="1"/>
      <c r="K53" s="1"/>
      <c r="L53" s="1"/>
      <c r="Y53" s="1"/>
      <c r="Z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ht="14.25">
      <c r="A54" s="26"/>
      <c r="B54" s="26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>
      <c r="A55" s="23"/>
      <c r="B55" s="23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>
      <c r="A56" s="23"/>
      <c r="B56" s="23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>
      <c r="A57" s="25"/>
      <c r="B57" s="25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ht="14.25">
      <c r="A58" s="26"/>
      <c r="B58" s="26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 ht="14.25">
      <c r="A59" s="26"/>
      <c r="B59" s="26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>
      <c r="A60" s="23"/>
      <c r="B60" s="23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C60" s="1"/>
      <c r="AD60" s="19"/>
      <c r="AE60" s="1"/>
      <c r="AF60" s="19"/>
      <c r="AG60" s="1"/>
      <c r="AH60" s="19"/>
      <c r="AI60" s="1"/>
      <c r="AJ60" s="19"/>
      <c r="AK60" s="1"/>
      <c r="AL60" s="19"/>
      <c r="AM60" s="1"/>
      <c r="AN60" s="19"/>
      <c r="AO60" s="1"/>
      <c r="AP60" s="19"/>
      <c r="AQ60" s="1"/>
      <c r="AR60" s="19"/>
      <c r="AS60" s="1"/>
      <c r="AT60" s="19"/>
      <c r="AU60" s="1"/>
      <c r="AV60" s="1"/>
      <c r="AW60" s="1"/>
      <c r="AX60" s="1"/>
      <c r="AY60" s="1"/>
      <c r="AZ60" s="1"/>
    </row>
    <row r="61" spans="1:52">
      <c r="A61" s="23"/>
      <c r="B61" s="23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C61" s="19"/>
      <c r="AD61" s="1"/>
      <c r="AE61" s="19"/>
      <c r="AF61" s="1"/>
      <c r="AG61" s="19"/>
      <c r="AH61" s="1"/>
      <c r="AI61" s="19"/>
      <c r="AJ61" s="1"/>
      <c r="AK61" s="19"/>
      <c r="AL61" s="1"/>
      <c r="AM61" s="19"/>
      <c r="AN61" s="1"/>
      <c r="AO61" s="19"/>
      <c r="AP61" s="1"/>
      <c r="AQ61" s="19"/>
      <c r="AR61" s="1"/>
      <c r="AS61" s="19"/>
      <c r="AT61" s="1"/>
      <c r="AU61" s="19"/>
      <c r="AV61" s="1"/>
      <c r="AW61" s="1"/>
      <c r="AX61" s="1"/>
      <c r="AY61" s="1"/>
      <c r="AZ61" s="1"/>
    </row>
    <row r="62" spans="1:52">
      <c r="A62" s="25"/>
      <c r="B62" s="25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 ht="14.25">
      <c r="A63" s="26"/>
      <c r="B63" s="29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 ht="14.25">
      <c r="A64" s="26"/>
      <c r="B64" s="26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>
      <c r="A65" s="23"/>
      <c r="B65" s="23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>
      <c r="A66" s="23"/>
      <c r="B66" s="23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>
      <c r="A67" s="25"/>
      <c r="B67" s="25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ht="14.25">
      <c r="A68" s="29"/>
      <c r="B68" s="26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>
      <c r="P69" s="1"/>
      <c r="Q69" s="1"/>
      <c r="R69" s="1"/>
      <c r="S69" s="1"/>
      <c r="T69" s="1"/>
      <c r="U69" s="1"/>
    </row>
    <row r="108" spans="28:28">
      <c r="AB108" s="19"/>
    </row>
  </sheetData>
  <mergeCells count="11">
    <mergeCell ref="B1:J1"/>
    <mergeCell ref="P30:Q30"/>
    <mergeCell ref="P32:Q32"/>
    <mergeCell ref="F51:G51"/>
    <mergeCell ref="I51:K51"/>
    <mergeCell ref="F45:G45"/>
    <mergeCell ref="I45:K45"/>
    <mergeCell ref="F47:G47"/>
    <mergeCell ref="I47:K47"/>
    <mergeCell ref="F49:G49"/>
    <mergeCell ref="I49:K49"/>
  </mergeCells>
  <phoneticPr fontId="15"/>
  <pageMargins left="0.7" right="0.7" top="0.75" bottom="0.75" header="0.3" footer="0.3"/>
  <pageSetup paperSize="9" orientation="portrait" r:id="rId1"/>
  <colBreaks count="2" manualBreakCount="2">
    <brk id="11" max="1048575" man="1"/>
    <brk id="25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富有</vt:lpstr>
      <vt:lpstr>西条【終了】</vt:lpstr>
      <vt:lpstr>輝太郎【終了】</vt:lpstr>
      <vt:lpstr>ハウス二十世紀【終了】</vt:lpstr>
      <vt:lpstr>Sheet2</vt:lpstr>
      <vt:lpstr>Sheet1</vt:lpstr>
      <vt:lpstr>Sheet1!Print_Area</vt:lpstr>
      <vt:lpstr>ハウス二十世紀【終了】!Print_Area</vt:lpstr>
      <vt:lpstr>輝太郎【終了】!Print_Area</vt:lpstr>
      <vt:lpstr>西条【終了】!Print_Area</vt:lpstr>
      <vt:lpstr>富有!Print_Area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oosu大隅　瑶子　３　鳥取県園芸部果実課</dc:creator>
  <cp:lastModifiedBy>鳥取県</cp:lastModifiedBy>
  <cp:lastPrinted>2023-08-02T05:39:33Z</cp:lastPrinted>
  <dcterms:created xsi:type="dcterms:W3CDTF">2019-05-14T09:21:45Z</dcterms:created>
  <dcterms:modified xsi:type="dcterms:W3CDTF">2023-11-15T09:13:36Z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  <property fmtid="{D5CDD505-2E9C-101B-9397-08002B2CF9AE}" pid="3" name="KSOReadingLayout">
    <vt:bool>false</vt:bool>
  </property>
</Properties>
</file>