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55" windowHeight="8895" activeTab="0"/>
  </bookViews>
  <sheets>
    <sheet name="137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<sst xmlns="http://schemas.openxmlformats.org/spreadsheetml/2006/main" count="78" uniqueCount="61">
  <si>
    <t xml:space="preserve">保  </t>
  </si>
  <si>
    <t xml:space="preserve">                                              </t>
  </si>
  <si>
    <t>険</t>
  </si>
  <si>
    <t>給</t>
  </si>
  <si>
    <t>付</t>
  </si>
  <si>
    <t>保険料</t>
  </si>
  <si>
    <t>葬祭料</t>
  </si>
  <si>
    <t>徴収決定済額</t>
  </si>
  <si>
    <t>収納済額</t>
  </si>
  <si>
    <t>林 　 業</t>
  </si>
  <si>
    <t>１</t>
  </si>
  <si>
    <t>漁 　 業</t>
  </si>
  <si>
    <t>２</t>
  </si>
  <si>
    <t>鉱 　 業</t>
  </si>
  <si>
    <t>３</t>
  </si>
  <si>
    <t>建 設 業</t>
  </si>
  <si>
    <t>４</t>
  </si>
  <si>
    <t>製 造 業</t>
  </si>
  <si>
    <t>５</t>
  </si>
  <si>
    <t>運輸通信業</t>
  </si>
  <si>
    <t>６</t>
  </si>
  <si>
    <t>電気･ガス･水道業</t>
  </si>
  <si>
    <t>７</t>
  </si>
  <si>
    <t>８</t>
  </si>
  <si>
    <t>９</t>
  </si>
  <si>
    <t xml:space="preserve"> （注） 1 適用事業所数には、事務組合委託事業所は含まない。  2 保険給付は、業務上災害・通勤途上災害の合計。</t>
  </si>
  <si>
    <r>
      <t xml:space="preserve"> （単位 金額</t>
    </r>
    <r>
      <rPr>
        <sz val="11"/>
        <rFont val="ＭＳ 明朝"/>
        <family val="1"/>
      </rPr>
      <t xml:space="preserve"> 千</t>
    </r>
    <r>
      <rPr>
        <sz val="11"/>
        <rFont val="ＭＳ 明朝"/>
        <family val="1"/>
      </rPr>
      <t>円）</t>
    </r>
  </si>
  <si>
    <t xml:space="preserve">鳥取労働局  </t>
  </si>
  <si>
    <r>
      <t>年 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</si>
  <si>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 xml:space="preserve">事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績</t>
    </r>
  </si>
  <si>
    <t>年度</t>
  </si>
  <si>
    <r>
      <t xml:space="preserve">適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
事業所数</t>
    </r>
  </si>
  <si>
    <r>
      <t>適</t>
    </r>
    <r>
      <rPr>
        <sz val="11"/>
        <rFont val="ＭＳ 明朝"/>
        <family val="1"/>
      </rPr>
      <t>用
労働者数</t>
    </r>
  </si>
  <si>
    <r>
      <t xml:space="preserve">総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数</t>
    </r>
  </si>
  <si>
    <r>
      <t>療 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</si>
  <si>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休 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</si>
  <si>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障 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</si>
  <si>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遺 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補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</si>
  <si>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年 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</si>
  <si>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 xml:space="preserve">件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</si>
  <si>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 xml:space="preserve">金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</si>
  <si>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t>平成</t>
  </si>
  <si>
    <r>
      <t>2</t>
    </r>
    <r>
      <rPr>
        <sz val="11"/>
        <rFont val="ＭＳ 明朝"/>
        <family val="1"/>
      </rPr>
      <t>0</t>
    </r>
  </si>
  <si>
    <t>年度</t>
  </si>
  <si>
    <t>年度</t>
  </si>
  <si>
    <r>
      <t>2</t>
    </r>
    <r>
      <rPr>
        <sz val="11"/>
        <rFont val="ＭＳ 明朝"/>
        <family val="1"/>
      </rPr>
      <t>1</t>
    </r>
  </si>
  <si>
    <r>
      <t>2</t>
    </r>
    <r>
      <rPr>
        <sz val="11"/>
        <rFont val="ＭＳ 明朝"/>
        <family val="1"/>
      </rPr>
      <t>2</t>
    </r>
  </si>
  <si>
    <r>
      <t>2</t>
    </r>
    <r>
      <rPr>
        <sz val="11"/>
        <rFont val="ＭＳ 明朝"/>
        <family val="1"/>
      </rPr>
      <t>3</t>
    </r>
  </si>
  <si>
    <t>24</t>
  </si>
  <si>
    <t>１</t>
  </si>
  <si>
    <t>２</t>
  </si>
  <si>
    <t>３</t>
  </si>
  <si>
    <t>４</t>
  </si>
  <si>
    <t>５</t>
  </si>
  <si>
    <t>６</t>
  </si>
  <si>
    <t>７</t>
  </si>
  <si>
    <t>８</t>
  </si>
  <si>
    <t>船舶所有者の事業</t>
  </si>
  <si>
    <t>９</t>
  </si>
  <si>
    <t>その他</t>
  </si>
  <si>
    <r>
      <t>137　産業別労働者災害補償保険給付状況　　　</t>
    </r>
    <r>
      <rPr>
        <sz val="14"/>
        <rFont val="ＭＳ 明朝"/>
        <family val="1"/>
      </rPr>
      <t xml:space="preserve">平成20～平成24年度 </t>
    </r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</si>
</sst>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_ ;_ * &quot;△&quot;#\ ###\ ###\ ##0_ ;_ * &quot;-&quot;_ ;_ @_ "/>
    <numFmt numFmtId="180" formatCode="#,##0_ "/>
    <numFmt numFmtId="181" formatCode="0_);[Red]\(0\)"/>
    <numFmt numFmtId="182" formatCode="_ * #,##0;_ * \-#,##0;_ * &quot;-&quot;;_ @"/>
    <numFmt numFmtId="183" formatCode="_ * #\ ###\ ##0_ ;_ * \-#\ ###\ ##0_ ;_ * &quot;-&quot;_ ;_ @_ "/>
    <numFmt numFmtId="184" formatCode="#,##0_);[Red]\(#,##0\)"/>
    <numFmt numFmtId="185" formatCode="_ * #\ ###\ ###,_ ;_ * \-#\ ###\ ###\ ##0_ ;_ * &quot;-&quot;_ ;_ @_ "/>
    <numFmt numFmtId="186" formatCode="_ * #\ ###\ ###\ ##0;_*\ \-#\ ###\ ###\ ##0;\ * &quot;-&quot;_ ;_ @_ "/>
    <numFmt numFmtId="187" formatCode="_ * #\ \ ###\ ##0_ ;_ * &quot;△&quot;#\ ###\ \ ##0_ ;_ * &quot;-&quot;_ ;_ @_ "/>
    <numFmt numFmtId="188" formatCode="_ * #\ \ ###\ ##0_ ;_ * &quot;△&quot;#\ \ \ \ \ ###\ \ ##0_ ;_ * &quot;-&quot;_ ;_ @_ "/>
    <numFmt numFmtId="189" formatCode="_ * #\ \ ###\ ##0_ ;_ * &quot;△&quot;#\ \ \ \ ###\ \ ##0_ ;_ * &quot;-&quot;_ ;_ @_ "/>
    <numFmt numFmtId="190" formatCode="_ * #\ \ ###\ ##0_ ;_ * &quot;△&quot;#\ \ ###\ \ ##0_ ;_ * &quot;-&quot;_ ;_ @_ "/>
    <numFmt numFmtId="191" formatCode="_ * #\ \ ###\ ##0_ ;_ * &quot;△&quot;#\ \ \ ###\ \ ##0_ ;_ * &quot;-&quot;_ ;_ @_ "/>
    <numFmt numFmtId="192" formatCode="#,##0;&quot;△ &quot;#,##0"/>
    <numFmt numFmtId="193" formatCode="#,##0.0;&quot;△ &quot;#,##0.0"/>
    <numFmt numFmtId="194" formatCode="0;&quot;△ &quot;0"/>
    <numFmt numFmtId="195" formatCode="0.0;&quot;△ &quot;0.0"/>
    <numFmt numFmtId="196" formatCode="0_ "/>
    <numFmt numFmtId="197" formatCode="0.E+00"/>
    <numFmt numFmtId="198" formatCode="#,##0.00;&quot;△ &quot;#,##0.00"/>
    <numFmt numFmtId="199" formatCode="#,##0.0;[Red]\-#,##0.0"/>
    <numFmt numFmtId="200" formatCode="0.0"/>
    <numFmt numFmtId="201" formatCode="#,##0.0_ "/>
    <numFmt numFmtId="202" formatCode="_ * #,##0.0_ ;_ * \-#,##0.0_ ;_ * &quot;-&quot;_ ;_ @_ "/>
    <numFmt numFmtId="203" formatCode="#\ ###\ ###\ ##0;\-#\ ###\ ###\ ##0"/>
    <numFmt numFmtId="204" formatCode="#\ ###\ ###\ ##0;\-#\ ###\ ###\ 0"/>
    <numFmt numFmtId="205" formatCode="[&lt;=999]000;[&lt;=99999]000\-00;000\-0000"/>
    <numFmt numFmtId="206" formatCode="0.0_ "/>
    <numFmt numFmtId="207" formatCode="_ * #\ ###\ ###\ ##0.0_ ;_ * \-#\ ###\ ###\ ##0.0_ ;_ * &quot;-&quot;_ ;_ @_ "/>
    <numFmt numFmtId="208" formatCode="_ * #\ ###\ ###\ ##0.0_ ;_ * &quot;△&quot;#\ ###\ ###\ ##0.0_ ;_ * &quot;-&quot;_ ;_ @_ "/>
    <numFmt numFmtId="209" formatCode="_ * #\ ###\ ###\ ##0.00_ ;_ * \-#\ ###\ ###\ ##0.00_ ;_ * &quot;-&quot;_ ;_ @_ "/>
    <numFmt numFmtId="210" formatCode="_ * \ #\ ###\ ###\ ##0_ ;_ * &quot;△&quot;\ #\ ###\ ###\ ##0_ ;_ * &quot;-&quot;_ ;_ @_ "/>
    <numFmt numFmtId="211" formatCode="_ * #\ ###\ ###\ ##0_ ;_ * &quot;△&quot;\ #\ ###\ ###\ ##0_ ;_ * &quot;-&quot;_ ;_ @_ "/>
    <numFmt numFmtId="212" formatCode="_ * \ #\ ###\ 0_ ;_ * &quot;△&quot;\ \ 0_ ;_ * &quot;-&quot;_ ;_ @_ "/>
    <numFmt numFmtId="213" formatCode="_ * #\ ###\ ###\ ##0.0_ ;_ * &quot;△&quot;###\ ###\ ##0.0_ ;_ * &quot;-&quot;_ ;_ @_ "/>
    <numFmt numFmtId="214" formatCode="_ * #\ ###\ ###\ ##0.00_ ;_ * &quot;△&quot;#\ ###\ ###\ ##0.00_ ;_ * &quot;-&quot;_ ;_ @_ "/>
    <numFmt numFmtId="215" formatCode="#\ ###\ ###\ ##0\ \ ;\-#\ ###\ ###\ ##0\ \ "/>
    <numFmt numFmtId="216" formatCode="#\ ###\ ##0"/>
    <numFmt numFmtId="217" formatCode="###\ ##0\ ;&quot;△&quot;\ ###\ ##0\ "/>
    <numFmt numFmtId="218" formatCode="##\ ##0\ ;&quot;△&quot;\ ##\ ##0\ "/>
    <numFmt numFmtId="219" formatCode="##0\ ;&quot;△&quot;\ ##0\ "/>
    <numFmt numFmtId="220" formatCode="#\ ##0\ ;&quot;△&quot;\ #\ ##0\ "/>
    <numFmt numFmtId="221" formatCode="#\ ###\ ##0\ ;&quot;△&quot;\ #\ ###\ ##0\ "/>
    <numFmt numFmtId="222" formatCode="_ * \ ###\ ##0.00_ ;_ * &quot;△&quot;\ ###\ ##0.00_ ;_ * &quot;-&quot;_ ;_ @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#,###,##0;&quot; -&quot;###,###,##0"/>
    <numFmt numFmtId="228" formatCode="0.0_);[Red]\(0.0\)"/>
    <numFmt numFmtId="229" formatCode="_ * ##\ ###\ ###\ ##0.00_ ;_ * &quot;△&quot;##\ ###\ ###\ ##0.00_ ;_ * &quot;-&quot;_ ;_ @_ "/>
    <numFmt numFmtId="230" formatCode="#,###,_;"/>
    <numFmt numFmtId="231" formatCode="#\ ###,_;"/>
    <numFmt numFmtId="232" formatCode="0_ ;[Red]\-0\ "/>
  </numFmts>
  <fonts count="3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b/>
      <sz val="11"/>
      <name val="ＭＳ 明朝"/>
      <family val="1"/>
    </font>
    <font>
      <sz val="24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horizontal="right" vertical="center" shrinkToFit="1"/>
      <protection/>
    </xf>
    <xf numFmtId="0" fontId="2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22" fillId="0" borderId="0" xfId="61" applyFont="1" applyFill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1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horizontal="left" vertical="center"/>
      <protection/>
    </xf>
    <xf numFmtId="0" fontId="25" fillId="0" borderId="0" xfId="61" applyFont="1" applyFill="1" applyAlignment="1">
      <alignment horizontal="right"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0" xfId="0" applyFill="1" applyBorder="1" applyAlignment="1">
      <alignment horizontal="right" vertical="center"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0" xfId="61" applyFont="1" applyFill="1">
      <alignment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 shrinkToFit="1"/>
      <protection/>
    </xf>
    <xf numFmtId="0" fontId="0" fillId="0" borderId="15" xfId="61" applyFont="1" applyFill="1" applyBorder="1" applyAlignment="1">
      <alignment horizontal="distributed" vertical="center" shrinkToFit="1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6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Border="1" applyAlignment="1">
      <alignment vertical="center" shrinkToFit="1"/>
      <protection/>
    </xf>
    <xf numFmtId="49" fontId="0" fillId="0" borderId="0" xfId="61" applyNumberFormat="1" applyFont="1" applyFill="1" applyBorder="1" applyAlignment="1">
      <alignment horizontal="center" vertical="center" shrinkToFit="1"/>
      <protection/>
    </xf>
    <xf numFmtId="0" fontId="0" fillId="0" borderId="17" xfId="61" applyFont="1" applyFill="1" applyBorder="1" applyAlignment="1">
      <alignment vertical="center" shrinkToFit="1"/>
      <protection/>
    </xf>
    <xf numFmtId="176" fontId="0" fillId="0" borderId="16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85" fontId="0" fillId="0" borderId="0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  <xf numFmtId="49" fontId="0" fillId="0" borderId="16" xfId="61" applyNumberFormat="1" applyFont="1" applyFill="1" applyBorder="1" applyAlignment="1">
      <alignment horizontal="right" vertical="center"/>
      <protection/>
    </xf>
    <xf numFmtId="0" fontId="28" fillId="0" borderId="0" xfId="61" applyFont="1" applyFill="1" applyBorder="1" applyAlignment="1">
      <alignment vertical="center" shrinkToFit="1"/>
      <protection/>
    </xf>
    <xf numFmtId="49" fontId="28" fillId="0" borderId="0" xfId="61" applyNumberFormat="1" applyFont="1" applyFill="1" applyBorder="1" applyAlignment="1">
      <alignment horizontal="center" vertical="center" shrinkToFit="1"/>
      <protection/>
    </xf>
    <xf numFmtId="0" fontId="28" fillId="0" borderId="17" xfId="61" applyFont="1" applyFill="1" applyBorder="1" applyAlignment="1">
      <alignment vertical="center" shrinkToFit="1"/>
      <protection/>
    </xf>
    <xf numFmtId="176" fontId="28" fillId="0" borderId="16" xfId="49" applyNumberFormat="1" applyFont="1" applyFill="1" applyBorder="1" applyAlignment="1">
      <alignment vertical="center"/>
    </xf>
    <xf numFmtId="176" fontId="28" fillId="0" borderId="0" xfId="49" applyNumberFormat="1" applyFont="1" applyFill="1" applyBorder="1" applyAlignment="1">
      <alignment vertical="center"/>
    </xf>
    <xf numFmtId="185" fontId="28" fillId="0" borderId="0" xfId="49" applyNumberFormat="1" applyFont="1" applyFill="1" applyBorder="1" applyAlignment="1">
      <alignment vertical="center"/>
    </xf>
    <xf numFmtId="49" fontId="28" fillId="0" borderId="16" xfId="61" applyNumberFormat="1" applyFont="1" applyFill="1" applyBorder="1" applyAlignment="1">
      <alignment horizontal="right" vertical="center"/>
      <protection/>
    </xf>
    <xf numFmtId="0" fontId="28" fillId="0" borderId="0" xfId="61" applyFont="1" applyFill="1" applyBorder="1" applyAlignment="1">
      <alignment vertical="center"/>
      <protection/>
    </xf>
    <xf numFmtId="0" fontId="28" fillId="0" borderId="0" xfId="61" applyFont="1" applyFill="1" applyAlignment="1">
      <alignment vertical="center"/>
      <protection/>
    </xf>
    <xf numFmtId="176" fontId="0" fillId="0" borderId="17" xfId="49" applyNumberFormat="1" applyFont="1" applyFill="1" applyBorder="1" applyAlignment="1">
      <alignment vertical="center"/>
    </xf>
    <xf numFmtId="0" fontId="0" fillId="0" borderId="18" xfId="61" applyFont="1" applyFill="1" applyBorder="1" applyAlignment="1">
      <alignment horizontal="distributed" vertical="center" wrapText="1"/>
      <protection/>
    </xf>
    <xf numFmtId="185" fontId="0" fillId="0" borderId="17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85" fontId="0" fillId="0" borderId="0" xfId="49" applyNumberFormat="1" applyFont="1" applyFill="1" applyBorder="1" applyAlignment="1">
      <alignment horizontal="right" vertical="center"/>
    </xf>
    <xf numFmtId="185" fontId="0" fillId="0" borderId="0" xfId="61" applyNumberFormat="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left" vertical="center" shrinkToFit="1"/>
      <protection/>
    </xf>
    <xf numFmtId="176" fontId="0" fillId="0" borderId="19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0" fontId="0" fillId="0" borderId="10" xfId="61" applyFont="1" applyFill="1" applyBorder="1" applyAlignment="1">
      <alignment horizontal="center" vertical="center"/>
      <protection/>
    </xf>
    <xf numFmtId="0" fontId="18" fillId="0" borderId="21" xfId="61" applyFont="1" applyFill="1" applyBorder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 shrinkToFit="1"/>
      <protection/>
    </xf>
    <xf numFmtId="176" fontId="0" fillId="0" borderId="0" xfId="61" applyNumberFormat="1" applyFont="1" applyFill="1">
      <alignment/>
      <protection/>
    </xf>
    <xf numFmtId="0" fontId="29" fillId="0" borderId="0" xfId="61" applyFont="1" applyFill="1" applyBorder="1" applyAlignment="1">
      <alignment horizontal="left" vertical="center" shrinkToFit="1"/>
      <protection/>
    </xf>
    <xf numFmtId="0" fontId="29" fillId="0" borderId="17" xfId="61" applyFont="1" applyFill="1" applyBorder="1" applyAlignment="1">
      <alignment horizontal="left" vertical="center" shrinkToFit="1"/>
      <protection/>
    </xf>
    <xf numFmtId="0" fontId="27" fillId="0" borderId="10" xfId="61" applyFont="1" applyFill="1" applyBorder="1" applyAlignment="1">
      <alignment horizontal="right" vertical="center"/>
      <protection/>
    </xf>
    <xf numFmtId="0" fontId="27" fillId="0" borderId="10" xfId="0" applyFont="1" applyFill="1" applyBorder="1" applyAlignment="1">
      <alignment horizontal="right" vertical="center"/>
    </xf>
    <xf numFmtId="0" fontId="0" fillId="0" borderId="10" xfId="6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22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17" xfId="61" applyFont="1" applyFill="1" applyBorder="1" applyAlignment="1">
      <alignment horizontal="center" vertical="center" shrinkToFit="1"/>
      <protection/>
    </xf>
    <xf numFmtId="0" fontId="0" fillId="0" borderId="23" xfId="61" applyFont="1" applyFill="1" applyBorder="1" applyAlignment="1">
      <alignment horizontal="center" vertical="center" shrinkToFit="1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distributed" vertical="center" wrapText="1"/>
      <protection/>
    </xf>
    <xf numFmtId="0" fontId="0" fillId="0" borderId="25" xfId="61" applyFont="1" applyFill="1" applyBorder="1" applyAlignment="1">
      <alignment horizontal="distributed" vertical="center" wrapText="1"/>
      <protection/>
    </xf>
    <xf numFmtId="0" fontId="0" fillId="0" borderId="26" xfId="61" applyFont="1" applyFill="1" applyBorder="1" applyAlignment="1">
      <alignment horizontal="distributed" vertical="center" wrapText="1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shrinkToFit="1"/>
      <protection/>
    </xf>
    <xf numFmtId="0" fontId="0" fillId="0" borderId="17" xfId="61" applyFont="1" applyFill="1" applyBorder="1" applyAlignment="1">
      <alignment horizontal="left" vertical="center" shrinkToFit="1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社会保障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W29"/>
  <sheetViews>
    <sheetView tabSelected="1" zoomScaleSheetLayoutView="100" workbookViewId="0" topLeftCell="A1">
      <selection activeCell="A1" sqref="A1"/>
    </sheetView>
  </sheetViews>
  <sheetFormatPr defaultColWidth="9.09765625" defaultRowHeight="14.25"/>
  <cols>
    <col min="1" max="1" width="5.59765625" style="57" customWidth="1"/>
    <col min="2" max="2" width="8.3984375" style="57" customWidth="1"/>
    <col min="3" max="3" width="6.09765625" style="57" customWidth="1"/>
    <col min="4" max="4" width="12" style="16" customWidth="1"/>
    <col min="5" max="5" width="14" style="16" customWidth="1"/>
    <col min="6" max="7" width="17.5" style="16" customWidth="1"/>
    <col min="8" max="8" width="12.8984375" style="16" customWidth="1"/>
    <col min="9" max="9" width="15" style="16" customWidth="1"/>
    <col min="10" max="10" width="12.19921875" style="16" customWidth="1"/>
    <col min="11" max="11" width="15" style="16" customWidth="1"/>
    <col min="12" max="12" width="11.59765625" style="16" customWidth="1"/>
    <col min="13" max="13" width="15" style="16" customWidth="1"/>
    <col min="14" max="14" width="10" style="16" customWidth="1"/>
    <col min="15" max="15" width="15" style="16" customWidth="1"/>
    <col min="16" max="16" width="8.59765625" style="16" customWidth="1"/>
    <col min="17" max="17" width="15" style="16" customWidth="1"/>
    <col min="18" max="18" width="8.59765625" style="16" customWidth="1"/>
    <col min="19" max="19" width="15" style="16" customWidth="1"/>
    <col min="20" max="20" width="11.19921875" style="16" customWidth="1"/>
    <col min="21" max="21" width="15" style="16" customWidth="1"/>
    <col min="22" max="22" width="4.69921875" style="16" customWidth="1"/>
    <col min="23" max="23" width="5.59765625" style="16" customWidth="1"/>
    <col min="24" max="16384" width="9.09765625" style="16" customWidth="1"/>
  </cols>
  <sheetData>
    <row r="1" spans="1:22" s="4" customFormat="1" ht="25.5" customHeight="1">
      <c r="A1" s="1" t="s">
        <v>60</v>
      </c>
      <c r="B1" s="2"/>
      <c r="C1" s="2"/>
      <c r="D1" s="3"/>
      <c r="E1" s="3"/>
      <c r="G1" s="5"/>
      <c r="H1" s="5"/>
      <c r="I1" s="5"/>
      <c r="J1" s="5"/>
      <c r="K1" s="5"/>
      <c r="L1" s="6"/>
      <c r="M1" s="6"/>
      <c r="N1" s="6"/>
      <c r="O1" s="6"/>
      <c r="P1" s="7"/>
      <c r="Q1" s="7"/>
      <c r="R1" s="7"/>
      <c r="S1" s="8"/>
      <c r="T1" s="8"/>
      <c r="U1" s="8"/>
      <c r="V1" s="8"/>
    </row>
    <row r="2" spans="1:23" s="4" customFormat="1" ht="14.25" customHeight="1">
      <c r="A2" s="2"/>
      <c r="B2" s="2"/>
      <c r="C2" s="2"/>
      <c r="D2" s="3"/>
      <c r="E2" s="3"/>
      <c r="F2" s="9"/>
      <c r="G2" s="9"/>
      <c r="H2" s="9"/>
      <c r="I2" s="9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4" customFormat="1" ht="21.75" customHeight="1" thickBot="1">
      <c r="A3" s="63" t="s">
        <v>26</v>
      </c>
      <c r="B3" s="64"/>
      <c r="C3" s="64"/>
      <c r="D3" s="64"/>
      <c r="U3" s="61" t="s">
        <v>27</v>
      </c>
      <c r="V3" s="62"/>
      <c r="W3" s="12"/>
    </row>
    <row r="4" spans="1:23" ht="24" customHeight="1" thickTop="1">
      <c r="A4" s="65" t="s">
        <v>28</v>
      </c>
      <c r="B4" s="65"/>
      <c r="C4" s="66"/>
      <c r="D4" s="82" t="s">
        <v>29</v>
      </c>
      <c r="E4" s="83"/>
      <c r="F4" s="83"/>
      <c r="G4" s="84"/>
      <c r="H4" s="74" t="s">
        <v>0</v>
      </c>
      <c r="I4" s="75"/>
      <c r="J4" s="75"/>
      <c r="K4" s="75"/>
      <c r="L4" s="13" t="s">
        <v>1</v>
      </c>
      <c r="M4" s="14" t="s">
        <v>2</v>
      </c>
      <c r="N4" s="13"/>
      <c r="O4" s="14" t="s">
        <v>3</v>
      </c>
      <c r="P4" s="13"/>
      <c r="Q4" s="13"/>
      <c r="R4" s="13" t="s">
        <v>4</v>
      </c>
      <c r="S4" s="13"/>
      <c r="T4" s="13"/>
      <c r="U4" s="15"/>
      <c r="V4" s="43" t="s">
        <v>30</v>
      </c>
      <c r="W4" s="72"/>
    </row>
    <row r="5" spans="1:23" ht="24" customHeight="1">
      <c r="A5" s="67"/>
      <c r="B5" s="67"/>
      <c r="C5" s="68"/>
      <c r="D5" s="71" t="s">
        <v>31</v>
      </c>
      <c r="E5" s="71" t="s">
        <v>32</v>
      </c>
      <c r="F5" s="77" t="s">
        <v>5</v>
      </c>
      <c r="G5" s="77"/>
      <c r="H5" s="77" t="s">
        <v>33</v>
      </c>
      <c r="I5" s="77"/>
      <c r="J5" s="78" t="s">
        <v>34</v>
      </c>
      <c r="K5" s="79"/>
      <c r="L5" s="79" t="s">
        <v>35</v>
      </c>
      <c r="M5" s="76"/>
      <c r="N5" s="76" t="s">
        <v>36</v>
      </c>
      <c r="O5" s="76"/>
      <c r="P5" s="76" t="s">
        <v>37</v>
      </c>
      <c r="Q5" s="76"/>
      <c r="R5" s="77" t="s">
        <v>6</v>
      </c>
      <c r="S5" s="77"/>
      <c r="T5" s="78" t="s">
        <v>38</v>
      </c>
      <c r="U5" s="79"/>
      <c r="V5" s="71"/>
      <c r="W5" s="73"/>
    </row>
    <row r="6" spans="1:23" ht="24" customHeight="1">
      <c r="A6" s="69"/>
      <c r="B6" s="69"/>
      <c r="C6" s="70"/>
      <c r="D6" s="71"/>
      <c r="E6" s="71"/>
      <c r="F6" s="18" t="s">
        <v>7</v>
      </c>
      <c r="G6" s="17" t="s">
        <v>8</v>
      </c>
      <c r="H6" s="17" t="s">
        <v>39</v>
      </c>
      <c r="I6" s="17" t="s">
        <v>40</v>
      </c>
      <c r="J6" s="17" t="s">
        <v>39</v>
      </c>
      <c r="K6" s="17" t="s">
        <v>40</v>
      </c>
      <c r="L6" s="19" t="s">
        <v>39</v>
      </c>
      <c r="M6" s="17" t="s">
        <v>40</v>
      </c>
      <c r="N6" s="17" t="s">
        <v>39</v>
      </c>
      <c r="O6" s="17" t="s">
        <v>40</v>
      </c>
      <c r="P6" s="17" t="s">
        <v>39</v>
      </c>
      <c r="Q6" s="17" t="s">
        <v>40</v>
      </c>
      <c r="R6" s="17" t="s">
        <v>39</v>
      </c>
      <c r="S6" s="17" t="s">
        <v>40</v>
      </c>
      <c r="T6" s="17" t="s">
        <v>39</v>
      </c>
      <c r="U6" s="17" t="s">
        <v>40</v>
      </c>
      <c r="V6" s="71"/>
      <c r="W6" s="73"/>
    </row>
    <row r="7" spans="1:23" s="4" customFormat="1" ht="7.5" customHeight="1">
      <c r="A7" s="20"/>
      <c r="B7" s="20"/>
      <c r="C7" s="21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22"/>
    </row>
    <row r="8" spans="1:23" s="4" customFormat="1" ht="13.5" customHeight="1">
      <c r="A8" s="25" t="s">
        <v>41</v>
      </c>
      <c r="B8" s="26" t="s">
        <v>42</v>
      </c>
      <c r="C8" s="27" t="s">
        <v>43</v>
      </c>
      <c r="D8" s="28">
        <v>7310</v>
      </c>
      <c r="E8" s="29">
        <v>185343</v>
      </c>
      <c r="F8" s="29">
        <v>3440144</v>
      </c>
      <c r="G8" s="29">
        <v>3328519</v>
      </c>
      <c r="H8" s="29">
        <v>20494</v>
      </c>
      <c r="I8" s="30">
        <v>3069289456</v>
      </c>
      <c r="J8" s="29">
        <v>10564</v>
      </c>
      <c r="K8" s="30">
        <v>730670680</v>
      </c>
      <c r="L8" s="29">
        <v>1859</v>
      </c>
      <c r="M8" s="30">
        <v>312555968</v>
      </c>
      <c r="N8" s="29">
        <v>69</v>
      </c>
      <c r="O8" s="30">
        <v>144264919</v>
      </c>
      <c r="P8" s="29">
        <v>5</v>
      </c>
      <c r="Q8" s="30">
        <v>59561000</v>
      </c>
      <c r="R8" s="31">
        <v>12</v>
      </c>
      <c r="S8" s="30">
        <v>7043520</v>
      </c>
      <c r="T8" s="29">
        <v>7985</v>
      </c>
      <c r="U8" s="30">
        <v>1815193369</v>
      </c>
      <c r="V8" s="32" t="s">
        <v>42</v>
      </c>
      <c r="W8" s="11" t="s">
        <v>44</v>
      </c>
    </row>
    <row r="9" spans="1:23" s="4" customFormat="1" ht="13.5" customHeight="1">
      <c r="A9" s="25"/>
      <c r="B9" s="26" t="s">
        <v>45</v>
      </c>
      <c r="C9" s="27"/>
      <c r="D9" s="28">
        <v>7269</v>
      </c>
      <c r="E9" s="29">
        <v>179239</v>
      </c>
      <c r="F9" s="29">
        <v>2929594</v>
      </c>
      <c r="G9" s="29">
        <v>2811534</v>
      </c>
      <c r="H9" s="29">
        <v>18763</v>
      </c>
      <c r="I9" s="30">
        <v>2841482222</v>
      </c>
      <c r="J9" s="29">
        <v>9222</v>
      </c>
      <c r="K9" s="30">
        <v>636511992</v>
      </c>
      <c r="L9" s="29">
        <v>1606</v>
      </c>
      <c r="M9" s="30">
        <v>268814089</v>
      </c>
      <c r="N9" s="29">
        <v>73</v>
      </c>
      <c r="O9" s="30">
        <v>118893651</v>
      </c>
      <c r="P9" s="29">
        <v>3</v>
      </c>
      <c r="Q9" s="30">
        <v>12277568</v>
      </c>
      <c r="R9" s="31">
        <v>10</v>
      </c>
      <c r="S9" s="30">
        <v>6461850</v>
      </c>
      <c r="T9" s="29">
        <v>7849</v>
      </c>
      <c r="U9" s="30">
        <v>1798613072</v>
      </c>
      <c r="V9" s="32" t="s">
        <v>45</v>
      </c>
      <c r="W9" s="11"/>
    </row>
    <row r="10" spans="1:23" s="4" customFormat="1" ht="13.5" customHeight="1">
      <c r="A10" s="25"/>
      <c r="B10" s="26" t="s">
        <v>46</v>
      </c>
      <c r="C10" s="27"/>
      <c r="D10" s="28">
        <v>7348</v>
      </c>
      <c r="E10" s="29">
        <v>178650</v>
      </c>
      <c r="F10" s="29">
        <v>2833894</v>
      </c>
      <c r="G10" s="29">
        <v>2744208</v>
      </c>
      <c r="H10" s="29">
        <v>18687</v>
      </c>
      <c r="I10" s="30">
        <v>2839155785</v>
      </c>
      <c r="J10" s="29">
        <v>9357</v>
      </c>
      <c r="K10" s="30">
        <v>730577736</v>
      </c>
      <c r="L10" s="29">
        <v>1677</v>
      </c>
      <c r="M10" s="30">
        <v>276327323</v>
      </c>
      <c r="N10" s="29">
        <v>44</v>
      </c>
      <c r="O10" s="30">
        <v>66016918</v>
      </c>
      <c r="P10" s="29">
        <v>2</v>
      </c>
      <c r="Q10" s="30">
        <v>11657000</v>
      </c>
      <c r="R10" s="31">
        <v>13</v>
      </c>
      <c r="S10" s="30">
        <v>6820830</v>
      </c>
      <c r="T10" s="29">
        <v>7594</v>
      </c>
      <c r="U10" s="30">
        <v>1747755978</v>
      </c>
      <c r="V10" s="32" t="s">
        <v>46</v>
      </c>
      <c r="W10" s="11"/>
    </row>
    <row r="11" spans="1:23" s="4" customFormat="1" ht="13.5" customHeight="1">
      <c r="A11" s="25"/>
      <c r="B11" s="26" t="s">
        <v>47</v>
      </c>
      <c r="C11" s="27"/>
      <c r="D11" s="28">
        <v>7492</v>
      </c>
      <c r="E11" s="29">
        <v>181348</v>
      </c>
      <c r="F11" s="29">
        <v>2893657</v>
      </c>
      <c r="G11" s="29">
        <v>2798363</v>
      </c>
      <c r="H11" s="29">
        <v>20198</v>
      </c>
      <c r="I11" s="30">
        <v>2922488000</v>
      </c>
      <c r="J11" s="29">
        <v>10896</v>
      </c>
      <c r="K11" s="30">
        <v>789333000</v>
      </c>
      <c r="L11" s="29">
        <v>1727</v>
      </c>
      <c r="M11" s="30">
        <v>281193000</v>
      </c>
      <c r="N11" s="29">
        <v>56</v>
      </c>
      <c r="O11" s="30">
        <v>76104000</v>
      </c>
      <c r="P11" s="29">
        <v>4</v>
      </c>
      <c r="Q11" s="30">
        <v>42338540</v>
      </c>
      <c r="R11" s="31">
        <v>13</v>
      </c>
      <c r="S11" s="30">
        <v>10677630</v>
      </c>
      <c r="T11" s="29">
        <v>7502</v>
      </c>
      <c r="U11" s="30">
        <v>1722841000</v>
      </c>
      <c r="V11" s="32" t="s">
        <v>47</v>
      </c>
      <c r="W11" s="11"/>
    </row>
    <row r="12" spans="1:23" s="41" customFormat="1" ht="13.5" customHeight="1">
      <c r="A12" s="33"/>
      <c r="B12" s="34" t="s">
        <v>48</v>
      </c>
      <c r="C12" s="35"/>
      <c r="D12" s="36">
        <v>7568</v>
      </c>
      <c r="E12" s="37">
        <v>181643</v>
      </c>
      <c r="F12" s="37">
        <v>2736633</v>
      </c>
      <c r="G12" s="37">
        <v>2649288</v>
      </c>
      <c r="H12" s="37">
        <f>J12+L12+N12+P12+R12+T12</f>
        <v>19593</v>
      </c>
      <c r="I12" s="38">
        <v>2891489000</v>
      </c>
      <c r="J12" s="37">
        <f>SUM(J14:J23)</f>
        <v>10451</v>
      </c>
      <c r="K12" s="38">
        <f>SUM(K14:K23)</f>
        <v>800517366</v>
      </c>
      <c r="L12" s="37">
        <f aca="true" t="shared" si="0" ref="L12:U12">SUM(L14:L23)</f>
        <v>1710</v>
      </c>
      <c r="M12" s="38">
        <f t="shared" si="0"/>
        <v>283464212</v>
      </c>
      <c r="N12" s="37">
        <f t="shared" si="0"/>
        <v>65</v>
      </c>
      <c r="O12" s="38">
        <f t="shared" si="0"/>
        <v>107605019</v>
      </c>
      <c r="P12" s="37">
        <f t="shared" si="0"/>
        <v>1</v>
      </c>
      <c r="Q12" s="38">
        <f t="shared" si="0"/>
        <v>1256355</v>
      </c>
      <c r="R12" s="37">
        <f t="shared" si="0"/>
        <v>12</v>
      </c>
      <c r="S12" s="38">
        <f t="shared" si="0"/>
        <v>8373090</v>
      </c>
      <c r="T12" s="37">
        <f t="shared" si="0"/>
        <v>7354</v>
      </c>
      <c r="U12" s="38">
        <f t="shared" si="0"/>
        <v>1690273583</v>
      </c>
      <c r="V12" s="39" t="s">
        <v>48</v>
      </c>
      <c r="W12" s="40"/>
    </row>
    <row r="13" spans="1:23" s="4" customFormat="1" ht="7.5" customHeight="1">
      <c r="A13" s="25"/>
      <c r="B13" s="34"/>
      <c r="C13" s="27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2"/>
      <c r="V13" s="39"/>
      <c r="W13" s="11"/>
    </row>
    <row r="14" spans="1:23" s="4" customFormat="1" ht="15.75" customHeight="1">
      <c r="A14" s="26" t="s">
        <v>49</v>
      </c>
      <c r="B14" s="80" t="s">
        <v>9</v>
      </c>
      <c r="C14" s="81"/>
      <c r="D14" s="28">
        <v>79</v>
      </c>
      <c r="E14" s="29">
        <v>888</v>
      </c>
      <c r="F14" s="29">
        <v>63794</v>
      </c>
      <c r="G14" s="29">
        <v>63086</v>
      </c>
      <c r="H14" s="29">
        <f aca="true" t="shared" si="1" ref="H14:I18">J14+L14+N14+P14+R14+T14</f>
        <v>870</v>
      </c>
      <c r="I14" s="30">
        <f t="shared" si="1"/>
        <v>166942990</v>
      </c>
      <c r="J14" s="29">
        <v>315</v>
      </c>
      <c r="K14" s="30">
        <v>33535324</v>
      </c>
      <c r="L14" s="29">
        <v>85</v>
      </c>
      <c r="M14" s="30">
        <v>11148226</v>
      </c>
      <c r="N14" s="29">
        <v>3</v>
      </c>
      <c r="O14" s="30">
        <v>10368761</v>
      </c>
      <c r="P14" s="29">
        <v>0</v>
      </c>
      <c r="Q14" s="30">
        <v>0</v>
      </c>
      <c r="R14" s="29">
        <v>0</v>
      </c>
      <c r="S14" s="30">
        <v>0</v>
      </c>
      <c r="T14" s="29">
        <f>191+246+6+24</f>
        <v>467</v>
      </c>
      <c r="U14" s="44">
        <f>44715558+65723910+1134729+316482</f>
        <v>111890679</v>
      </c>
      <c r="V14" s="32" t="s">
        <v>10</v>
      </c>
      <c r="W14" s="11"/>
    </row>
    <row r="15" spans="1:23" s="4" customFormat="1" ht="15.75" customHeight="1">
      <c r="A15" s="26" t="s">
        <v>50</v>
      </c>
      <c r="B15" s="80" t="s">
        <v>11</v>
      </c>
      <c r="C15" s="81"/>
      <c r="D15" s="28">
        <v>2</v>
      </c>
      <c r="E15" s="29">
        <v>9</v>
      </c>
      <c r="F15" s="29">
        <v>1449</v>
      </c>
      <c r="G15" s="29">
        <v>1449</v>
      </c>
      <c r="H15" s="29">
        <f t="shared" si="1"/>
        <v>10</v>
      </c>
      <c r="I15" s="30">
        <f t="shared" si="1"/>
        <v>952822</v>
      </c>
      <c r="J15" s="29">
        <v>4</v>
      </c>
      <c r="K15" s="30">
        <v>110218</v>
      </c>
      <c r="L15" s="29">
        <v>0</v>
      </c>
      <c r="M15" s="30">
        <v>0</v>
      </c>
      <c r="N15" s="29">
        <v>0</v>
      </c>
      <c r="O15" s="30">
        <v>0</v>
      </c>
      <c r="P15" s="29">
        <v>0</v>
      </c>
      <c r="Q15" s="30">
        <v>0</v>
      </c>
      <c r="R15" s="29">
        <v>0</v>
      </c>
      <c r="S15" s="30">
        <v>0</v>
      </c>
      <c r="T15" s="29">
        <f>6+0</f>
        <v>6</v>
      </c>
      <c r="U15" s="44">
        <f>842604+0</f>
        <v>842604</v>
      </c>
      <c r="V15" s="32" t="s">
        <v>12</v>
      </c>
      <c r="W15" s="11"/>
    </row>
    <row r="16" spans="1:23" s="4" customFormat="1" ht="15.75" customHeight="1">
      <c r="A16" s="26" t="s">
        <v>51</v>
      </c>
      <c r="B16" s="80" t="s">
        <v>13</v>
      </c>
      <c r="C16" s="81"/>
      <c r="D16" s="28">
        <v>17</v>
      </c>
      <c r="E16" s="29">
        <v>77</v>
      </c>
      <c r="F16" s="29">
        <v>23387</v>
      </c>
      <c r="G16" s="29">
        <v>7730</v>
      </c>
      <c r="H16" s="29">
        <f t="shared" si="1"/>
        <v>345</v>
      </c>
      <c r="I16" s="30">
        <f t="shared" si="1"/>
        <v>76218837</v>
      </c>
      <c r="J16" s="29">
        <v>56</v>
      </c>
      <c r="K16" s="30">
        <v>6292845</v>
      </c>
      <c r="L16" s="29">
        <v>6</v>
      </c>
      <c r="M16" s="30">
        <v>1087376</v>
      </c>
      <c r="N16" s="45">
        <v>2</v>
      </c>
      <c r="O16" s="46">
        <v>2927430</v>
      </c>
      <c r="P16" s="29">
        <v>1</v>
      </c>
      <c r="Q16" s="30">
        <v>1256355</v>
      </c>
      <c r="R16" s="29">
        <v>1</v>
      </c>
      <c r="S16" s="30">
        <v>542670</v>
      </c>
      <c r="T16" s="29">
        <f>53+199+12+15</f>
        <v>279</v>
      </c>
      <c r="U16" s="44">
        <f>16800384+42778499+4424664+108614</f>
        <v>64112161</v>
      </c>
      <c r="V16" s="32" t="s">
        <v>14</v>
      </c>
      <c r="W16" s="11"/>
    </row>
    <row r="17" spans="1:23" s="4" customFormat="1" ht="15.75" customHeight="1">
      <c r="A17" s="26" t="s">
        <v>52</v>
      </c>
      <c r="B17" s="80" t="s">
        <v>15</v>
      </c>
      <c r="C17" s="81"/>
      <c r="D17" s="28">
        <v>1191</v>
      </c>
      <c r="E17" s="29">
        <v>19046</v>
      </c>
      <c r="F17" s="29">
        <v>753850</v>
      </c>
      <c r="G17" s="29">
        <v>743712</v>
      </c>
      <c r="H17" s="29">
        <f t="shared" si="1"/>
        <v>5406</v>
      </c>
      <c r="I17" s="30">
        <f t="shared" si="1"/>
        <v>1019406882</v>
      </c>
      <c r="J17" s="29">
        <v>2035</v>
      </c>
      <c r="K17" s="30">
        <v>182909074</v>
      </c>
      <c r="L17" s="29">
        <v>702</v>
      </c>
      <c r="M17" s="30">
        <v>144585910</v>
      </c>
      <c r="N17" s="29">
        <v>16</v>
      </c>
      <c r="O17" s="30">
        <v>36656370</v>
      </c>
      <c r="P17" s="29">
        <v>0</v>
      </c>
      <c r="Q17" s="30">
        <v>0</v>
      </c>
      <c r="R17" s="29">
        <v>2</v>
      </c>
      <c r="S17" s="30">
        <v>2710140</v>
      </c>
      <c r="T17" s="29">
        <f>809+1535+80+227</f>
        <v>2651</v>
      </c>
      <c r="U17" s="44">
        <f>209892562+378923238+40044642+23684946</f>
        <v>652545388</v>
      </c>
      <c r="V17" s="32" t="s">
        <v>16</v>
      </c>
      <c r="W17" s="11"/>
    </row>
    <row r="18" spans="1:23" s="4" customFormat="1" ht="15.75" customHeight="1">
      <c r="A18" s="26" t="s">
        <v>53</v>
      </c>
      <c r="B18" s="80" t="s">
        <v>17</v>
      </c>
      <c r="C18" s="81"/>
      <c r="D18" s="28">
        <v>896</v>
      </c>
      <c r="E18" s="29">
        <v>31615</v>
      </c>
      <c r="F18" s="29">
        <v>445692</v>
      </c>
      <c r="G18" s="29">
        <v>426641</v>
      </c>
      <c r="H18" s="29">
        <f t="shared" si="1"/>
        <v>4232</v>
      </c>
      <c r="I18" s="30">
        <f t="shared" si="1"/>
        <v>584416455</v>
      </c>
      <c r="J18" s="29">
        <v>2184</v>
      </c>
      <c r="K18" s="30">
        <v>178903329</v>
      </c>
      <c r="L18" s="29">
        <v>262</v>
      </c>
      <c r="M18" s="30">
        <v>31014137</v>
      </c>
      <c r="N18" s="29">
        <v>23</v>
      </c>
      <c r="O18" s="30">
        <v>23327781</v>
      </c>
      <c r="P18" s="29">
        <v>0</v>
      </c>
      <c r="Q18" s="30">
        <v>0</v>
      </c>
      <c r="R18" s="29">
        <v>4</v>
      </c>
      <c r="S18" s="30">
        <v>2114310</v>
      </c>
      <c r="T18" s="29">
        <f>1154+584+6+15</f>
        <v>1759</v>
      </c>
      <c r="U18" s="44">
        <f>206642802+133457346+1726698+7230052</f>
        <v>349056898</v>
      </c>
      <c r="V18" s="32" t="s">
        <v>18</v>
      </c>
      <c r="W18" s="11"/>
    </row>
    <row r="19" spans="1:23" s="4" customFormat="1" ht="7.5" customHeight="1">
      <c r="A19" s="26"/>
      <c r="B19" s="25"/>
      <c r="C19" s="27"/>
      <c r="D19" s="28"/>
      <c r="E19" s="29"/>
      <c r="F19" s="29"/>
      <c r="G19" s="29"/>
      <c r="H19" s="29"/>
      <c r="I19" s="30"/>
      <c r="J19" s="29"/>
      <c r="K19" s="30"/>
      <c r="L19" s="29"/>
      <c r="M19" s="47"/>
      <c r="N19" s="29"/>
      <c r="O19" s="30"/>
      <c r="P19" s="29"/>
      <c r="Q19" s="30"/>
      <c r="R19" s="29"/>
      <c r="S19" s="30"/>
      <c r="T19" s="29"/>
      <c r="U19" s="44"/>
      <c r="V19" s="32"/>
      <c r="W19" s="11"/>
    </row>
    <row r="20" spans="1:23" s="4" customFormat="1" ht="15.75" customHeight="1">
      <c r="A20" s="26" t="s">
        <v>54</v>
      </c>
      <c r="B20" s="80" t="s">
        <v>19</v>
      </c>
      <c r="C20" s="81"/>
      <c r="D20" s="28">
        <v>218</v>
      </c>
      <c r="E20" s="29">
        <v>6102</v>
      </c>
      <c r="F20" s="29">
        <v>140615</v>
      </c>
      <c r="G20" s="29">
        <v>115787</v>
      </c>
      <c r="H20" s="29">
        <f aca="true" t="shared" si="2" ref="H20:I23">J20+L20+N20+P20+R20+T20</f>
        <v>1488</v>
      </c>
      <c r="I20" s="30">
        <f t="shared" si="2"/>
        <v>268108137</v>
      </c>
      <c r="J20" s="29">
        <v>681</v>
      </c>
      <c r="K20" s="30">
        <v>67516787</v>
      </c>
      <c r="L20" s="29">
        <v>148</v>
      </c>
      <c r="M20" s="30">
        <v>22430193</v>
      </c>
      <c r="N20" s="29">
        <v>4</v>
      </c>
      <c r="O20" s="30">
        <v>4589301</v>
      </c>
      <c r="P20" s="29">
        <v>0</v>
      </c>
      <c r="Q20" s="30">
        <v>0</v>
      </c>
      <c r="R20" s="29">
        <v>2</v>
      </c>
      <c r="S20" s="30">
        <v>1522140</v>
      </c>
      <c r="T20" s="29">
        <f>192+422+9+30</f>
        <v>653</v>
      </c>
      <c r="U20" s="44">
        <f>58769773+108613602+2042337+2624004</f>
        <v>172049716</v>
      </c>
      <c r="V20" s="32" t="s">
        <v>20</v>
      </c>
      <c r="W20" s="11"/>
    </row>
    <row r="21" spans="1:23" s="4" customFormat="1" ht="15.75" customHeight="1">
      <c r="A21" s="26" t="s">
        <v>55</v>
      </c>
      <c r="B21" s="59" t="s">
        <v>21</v>
      </c>
      <c r="C21" s="60"/>
      <c r="D21" s="28">
        <v>18</v>
      </c>
      <c r="E21" s="29">
        <v>274</v>
      </c>
      <c r="F21" s="29">
        <v>2776</v>
      </c>
      <c r="G21" s="29">
        <v>2776</v>
      </c>
      <c r="H21" s="29">
        <f t="shared" si="2"/>
        <v>22</v>
      </c>
      <c r="I21" s="30">
        <f t="shared" si="2"/>
        <v>1811659</v>
      </c>
      <c r="J21" s="29">
        <v>16</v>
      </c>
      <c r="K21" s="30">
        <v>254722</v>
      </c>
      <c r="L21" s="29">
        <v>0</v>
      </c>
      <c r="M21" s="30">
        <v>0</v>
      </c>
      <c r="N21" s="45">
        <v>0</v>
      </c>
      <c r="O21" s="46">
        <v>0</v>
      </c>
      <c r="P21" s="29">
        <v>0</v>
      </c>
      <c r="Q21" s="30">
        <v>0</v>
      </c>
      <c r="R21" s="29">
        <v>0</v>
      </c>
      <c r="S21" s="30">
        <v>0</v>
      </c>
      <c r="T21" s="29">
        <f>0+6+0</f>
        <v>6</v>
      </c>
      <c r="U21" s="44">
        <f>0+1556937+0</f>
        <v>1556937</v>
      </c>
      <c r="V21" s="32" t="s">
        <v>22</v>
      </c>
      <c r="W21" s="11"/>
    </row>
    <row r="22" spans="1:23" s="4" customFormat="1" ht="15.75" customHeight="1">
      <c r="A22" s="26" t="s">
        <v>56</v>
      </c>
      <c r="B22" s="80" t="s">
        <v>57</v>
      </c>
      <c r="C22" s="81"/>
      <c r="D22" s="28">
        <v>24</v>
      </c>
      <c r="E22" s="29">
        <v>633</v>
      </c>
      <c r="F22" s="29">
        <v>223522</v>
      </c>
      <c r="G22" s="29">
        <v>221901</v>
      </c>
      <c r="H22" s="29">
        <f t="shared" si="2"/>
        <v>221</v>
      </c>
      <c r="I22" s="30">
        <f t="shared" si="2"/>
        <v>25981789</v>
      </c>
      <c r="J22" s="29">
        <v>175</v>
      </c>
      <c r="K22" s="30">
        <v>8525064</v>
      </c>
      <c r="L22" s="29">
        <v>33</v>
      </c>
      <c r="M22" s="30">
        <v>8025419</v>
      </c>
      <c r="N22" s="29">
        <v>1</v>
      </c>
      <c r="O22" s="30">
        <v>3415960</v>
      </c>
      <c r="P22" s="29">
        <v>0</v>
      </c>
      <c r="Q22" s="30">
        <v>0</v>
      </c>
      <c r="R22" s="29">
        <v>0</v>
      </c>
      <c r="S22" s="30">
        <v>0</v>
      </c>
      <c r="T22" s="29">
        <f>6+6+0+0</f>
        <v>12</v>
      </c>
      <c r="U22" s="44">
        <f>1983864+4031482+0+0</f>
        <v>6015346</v>
      </c>
      <c r="V22" s="32" t="s">
        <v>23</v>
      </c>
      <c r="W22" s="11"/>
    </row>
    <row r="23" spans="1:23" s="4" customFormat="1" ht="15.75" customHeight="1">
      <c r="A23" s="26" t="s">
        <v>58</v>
      </c>
      <c r="B23" s="80" t="s">
        <v>59</v>
      </c>
      <c r="C23" s="81"/>
      <c r="D23" s="28">
        <v>5123</v>
      </c>
      <c r="E23" s="29">
        <v>122999</v>
      </c>
      <c r="F23" s="29">
        <v>1081549</v>
      </c>
      <c r="G23" s="29">
        <v>1066207</v>
      </c>
      <c r="H23" s="29">
        <f t="shared" si="2"/>
        <v>6999</v>
      </c>
      <c r="I23" s="30">
        <f t="shared" si="2"/>
        <v>747650054</v>
      </c>
      <c r="J23" s="29">
        <v>4985</v>
      </c>
      <c r="K23" s="30">
        <v>322470003</v>
      </c>
      <c r="L23" s="29">
        <v>474</v>
      </c>
      <c r="M23" s="30">
        <v>65172951</v>
      </c>
      <c r="N23" s="29">
        <v>16</v>
      </c>
      <c r="O23" s="30">
        <v>26319416</v>
      </c>
      <c r="P23" s="29">
        <v>0</v>
      </c>
      <c r="Q23" s="30">
        <v>0</v>
      </c>
      <c r="R23" s="29">
        <v>3</v>
      </c>
      <c r="S23" s="30">
        <v>1483830</v>
      </c>
      <c r="T23" s="29">
        <f>582+766+55+118</f>
        <v>1521</v>
      </c>
      <c r="U23" s="44">
        <f>119871111+159728402+17281295+35323046</f>
        <v>332203854</v>
      </c>
      <c r="V23" s="32" t="s">
        <v>24</v>
      </c>
      <c r="W23" s="11"/>
    </row>
    <row r="24" spans="1:23" s="4" customFormat="1" ht="7.5" customHeight="1" thickBot="1">
      <c r="A24" s="48"/>
      <c r="B24" s="49"/>
      <c r="C24" s="49"/>
      <c r="D24" s="50"/>
      <c r="E24" s="51"/>
      <c r="F24" s="51"/>
      <c r="G24" s="51"/>
      <c r="H24" s="51"/>
      <c r="I24" s="51"/>
      <c r="J24" s="51"/>
      <c r="K24" s="51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54"/>
      <c r="W24" s="10"/>
    </row>
    <row r="25" spans="1:10" s="56" customFormat="1" ht="19.5" customHeight="1" thickTop="1">
      <c r="A25" s="55" t="s">
        <v>25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4:21" ht="13.5"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8" spans="4:7" ht="13.5">
      <c r="D28" s="58"/>
      <c r="E28" s="58"/>
      <c r="F28" s="58"/>
      <c r="G28" s="58"/>
    </row>
    <row r="29" spans="4:7" ht="13.5">
      <c r="D29" s="58"/>
      <c r="E29" s="58"/>
      <c r="F29" s="58"/>
      <c r="G29" s="58"/>
    </row>
  </sheetData>
  <sheetProtection/>
  <mergeCells count="25">
    <mergeCell ref="B23:C23"/>
    <mergeCell ref="F5:G5"/>
    <mergeCell ref="D4:G4"/>
    <mergeCell ref="B18:C18"/>
    <mergeCell ref="B20:C20"/>
    <mergeCell ref="B14:C14"/>
    <mergeCell ref="B15:C15"/>
    <mergeCell ref="B16:C16"/>
    <mergeCell ref="B22:C22"/>
    <mergeCell ref="B17:C17"/>
    <mergeCell ref="T5:U5"/>
    <mergeCell ref="H5:I5"/>
    <mergeCell ref="J5:K5"/>
    <mergeCell ref="L5:M5"/>
    <mergeCell ref="N5:O5"/>
    <mergeCell ref="B21:C21"/>
    <mergeCell ref="U3:V3"/>
    <mergeCell ref="A3:D3"/>
    <mergeCell ref="A4:C6"/>
    <mergeCell ref="D5:D6"/>
    <mergeCell ref="E5:E6"/>
    <mergeCell ref="V4:W6"/>
    <mergeCell ref="H4:K4"/>
    <mergeCell ref="P5:Q5"/>
    <mergeCell ref="R5:S5"/>
  </mergeCells>
  <printOptions horizontalCentered="1"/>
  <pageMargins left="0.1968503937007874" right="0.1968503937007874" top="0.7480314960629921" bottom="0.3937007874015748" header="0.5118110236220472" footer="0.5118110236220472"/>
  <pageSetup horizontalDpi="600" verticalDpi="6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2014-01-10T01:08:14Z</cp:lastPrinted>
  <dcterms:created xsi:type="dcterms:W3CDTF">2014-01-09T06:01:31Z</dcterms:created>
  <dcterms:modified xsi:type="dcterms:W3CDTF">2014-01-10T01:08:17Z</dcterms:modified>
  <cp:category/>
  <cp:version/>
  <cp:contentType/>
  <cp:contentStatus/>
</cp:coreProperties>
</file>